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N:\Smnat.cli\val2023\wl\wlreview\"/>
    </mc:Choice>
  </mc:AlternateContent>
  <xr:revisionPtr revIDLastSave="0" documentId="13_ncr:1_{97D3936D-6B4D-4553-B66B-764B3984DE1B}" xr6:coauthVersionLast="47" xr6:coauthVersionMax="47" xr10:uidLastSave="{00000000-0000-0000-0000-000000000000}"/>
  <bookViews>
    <workbookView xWindow="-28920" yWindow="1140" windowWidth="29040" windowHeight="15840" xr2:uid="{00000000-000D-0000-FFFF-FFFF00000000}"/>
  </bookViews>
  <sheets>
    <sheet name="Exhibit I" sheetId="9" r:id="rId1"/>
    <sheet name="Exhibit II" sheetId="10" r:id="rId2"/>
    <sheet name="Exhibit III" sheetId="11" r:id="rId3"/>
    <sheet name="P&amp;I" sheetId="12" r:id="rId4"/>
    <sheet name="20 year pymt schdle" sheetId="13" r:id="rId5"/>
  </sheets>
  <definedNames>
    <definedName name="_Fill" hidden="1">#REF!</definedName>
    <definedName name="_xlnm.Print_Area" localSheetId="4">'20 year pymt schdle'!$A$1:$I$97</definedName>
    <definedName name="_xlnm.Print_Area" localSheetId="0">'Exhibit I'!$A$1:$I$47</definedName>
    <definedName name="_xlnm.Print_Area" localSheetId="1">'Exhibit II'!$A$1:$E$32</definedName>
    <definedName name="_xlnm.Print_Area" localSheetId="2">'Exhibit III'!$A$15:$H$96</definedName>
    <definedName name="_xlnm.Print_Titles" localSheetId="4">'20 year pymt schdle'!$1:$15</definedName>
    <definedName name="_xlnm.Print_Titles" localSheetId="2">'Exhibit III'!$1:$14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1" l="1"/>
  <c r="E29" i="10" l="1"/>
  <c r="H18" i="9"/>
  <c r="H17" i="9"/>
  <c r="E21" i="12" l="1"/>
  <c r="E23" i="12" s="1"/>
  <c r="A110" i="13" l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09" i="13"/>
  <c r="A108" i="13"/>
  <c r="A17" i="13"/>
  <c r="A18" i="13"/>
  <c r="A19" i="13" s="1"/>
  <c r="A20" i="13" s="1"/>
  <c r="A4" i="13"/>
  <c r="E7" i="13"/>
  <c r="B24" i="10"/>
  <c r="D24" i="10" s="1"/>
  <c r="B23" i="10"/>
  <c r="D23" i="10" s="1"/>
  <c r="B22" i="10"/>
  <c r="D22" i="10" s="1"/>
  <c r="B21" i="10"/>
  <c r="D21" i="10" s="1"/>
  <c r="B20" i="10"/>
  <c r="D20" i="10" s="1"/>
  <c r="B19" i="10"/>
  <c r="D19" i="10" s="1"/>
  <c r="B18" i="10"/>
  <c r="D18" i="10" s="1"/>
  <c r="B17" i="10"/>
  <c r="D17" i="10" s="1"/>
  <c r="B16" i="10"/>
  <c r="D16" i="10" s="1"/>
  <c r="B15" i="10"/>
  <c r="D15" i="10" s="1"/>
  <c r="D37" i="9"/>
  <c r="C37" i="9"/>
  <c r="B37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H36" i="9"/>
  <c r="I36" i="9" s="1"/>
  <c r="E37" i="9" l="1"/>
  <c r="H20" i="9"/>
  <c r="H26" i="9"/>
  <c r="H27" i="9"/>
  <c r="H34" i="9" l="1"/>
  <c r="H33" i="9"/>
  <c r="H32" i="9"/>
  <c r="I32" i="9" s="1"/>
  <c r="H31" i="9"/>
  <c r="H30" i="9"/>
  <c r="I30" i="9" s="1"/>
  <c r="H29" i="9"/>
  <c r="H28" i="9"/>
  <c r="I28" i="9" s="1"/>
  <c r="I26" i="9"/>
  <c r="H25" i="9"/>
  <c r="H24" i="9"/>
  <c r="I24" i="9" s="1"/>
  <c r="H23" i="9"/>
  <c r="H22" i="9"/>
  <c r="I22" i="9" s="1"/>
  <c r="H21" i="9"/>
  <c r="I20" i="9"/>
  <c r="H19" i="9"/>
  <c r="I18" i="9" l="1"/>
  <c r="I34" i="9"/>
  <c r="I29" i="9"/>
  <c r="I23" i="9"/>
  <c r="I33" i="9"/>
  <c r="I31" i="9"/>
  <c r="I27" i="9"/>
  <c r="I25" i="9"/>
  <c r="I21" i="9"/>
  <c r="I19" i="9"/>
  <c r="I17" i="9"/>
  <c r="H35" i="9"/>
  <c r="I35" i="9" l="1"/>
  <c r="I39" i="9" s="1"/>
  <c r="I41" i="9" s="1"/>
  <c r="H17" i="13"/>
  <c r="G129" i="13"/>
  <c r="E129" i="13"/>
  <c r="D129" i="13"/>
  <c r="C108" i="13"/>
  <c r="B108" i="13"/>
  <c r="F102" i="13"/>
  <c r="H102" i="13" s="1"/>
  <c r="E102" i="13"/>
  <c r="B102" i="13"/>
  <c r="C102" i="13" s="1"/>
  <c r="F97" i="13"/>
  <c r="A24" i="13"/>
  <c r="A28" i="13" s="1"/>
  <c r="A32" i="13" s="1"/>
  <c r="A36" i="13" s="1"/>
  <c r="A40" i="13" s="1"/>
  <c r="A44" i="13" s="1"/>
  <c r="A48" i="13" s="1"/>
  <c r="A52" i="13" s="1"/>
  <c r="A56" i="13" s="1"/>
  <c r="A60" i="13" s="1"/>
  <c r="A64" i="13" s="1"/>
  <c r="A68" i="13" s="1"/>
  <c r="A72" i="13" s="1"/>
  <c r="A76" i="13" s="1"/>
  <c r="A80" i="13" s="1"/>
  <c r="A84" i="13" s="1"/>
  <c r="A88" i="13" s="1"/>
  <c r="A92" i="13" s="1"/>
  <c r="A96" i="13" s="1"/>
  <c r="A23" i="13"/>
  <c r="A27" i="13" s="1"/>
  <c r="A31" i="13" s="1"/>
  <c r="A35" i="13" s="1"/>
  <c r="A39" i="13" s="1"/>
  <c r="A43" i="13" s="1"/>
  <c r="A47" i="13" s="1"/>
  <c r="A51" i="13" s="1"/>
  <c r="A55" i="13" s="1"/>
  <c r="A59" i="13" s="1"/>
  <c r="A63" i="13" s="1"/>
  <c r="A67" i="13" s="1"/>
  <c r="A71" i="13" s="1"/>
  <c r="A75" i="13" s="1"/>
  <c r="A79" i="13" s="1"/>
  <c r="A83" i="13" s="1"/>
  <c r="A87" i="13" s="1"/>
  <c r="A91" i="13" s="1"/>
  <c r="A95" i="13" s="1"/>
  <c r="A22" i="13"/>
  <c r="A26" i="13" s="1"/>
  <c r="A30" i="13" s="1"/>
  <c r="A34" i="13" s="1"/>
  <c r="A38" i="13" s="1"/>
  <c r="A42" i="13" s="1"/>
  <c r="A46" i="13" s="1"/>
  <c r="A50" i="13" s="1"/>
  <c r="A54" i="13" s="1"/>
  <c r="A58" i="13" s="1"/>
  <c r="A62" i="13" s="1"/>
  <c r="A66" i="13" s="1"/>
  <c r="A70" i="13" s="1"/>
  <c r="A74" i="13" s="1"/>
  <c r="A78" i="13" s="1"/>
  <c r="A82" i="13" s="1"/>
  <c r="A86" i="13" s="1"/>
  <c r="A90" i="13" s="1"/>
  <c r="A94" i="13" s="1"/>
  <c r="A21" i="13"/>
  <c r="A25" i="13" s="1"/>
  <c r="A29" i="13" s="1"/>
  <c r="A33" i="13" s="1"/>
  <c r="A37" i="13" s="1"/>
  <c r="A41" i="13" s="1"/>
  <c r="A45" i="13" s="1"/>
  <c r="A49" i="13" s="1"/>
  <c r="A53" i="13" s="1"/>
  <c r="A57" i="13" s="1"/>
  <c r="A61" i="13" s="1"/>
  <c r="A65" i="13" s="1"/>
  <c r="A69" i="13" s="1"/>
  <c r="A73" i="13" s="1"/>
  <c r="A77" i="13" s="1"/>
  <c r="A81" i="13" s="1"/>
  <c r="A85" i="13" s="1"/>
  <c r="A89" i="13" s="1"/>
  <c r="A93" i="13" s="1"/>
  <c r="E13" i="12"/>
  <c r="G102" i="13" l="1"/>
  <c r="G103" i="13" s="1"/>
  <c r="F108" i="13"/>
  <c r="E24" i="10" l="1"/>
  <c r="D7" i="10" l="1"/>
  <c r="E23" i="10" l="1"/>
  <c r="F7" i="11"/>
  <c r="F8" i="11"/>
  <c r="H15" i="11"/>
  <c r="A16" i="11"/>
  <c r="A17" i="11" s="1"/>
  <c r="A18" i="11" s="1"/>
  <c r="A19" i="11" s="1"/>
  <c r="A20" i="11" s="1"/>
  <c r="H16" i="11"/>
  <c r="H17" i="11"/>
  <c r="H18" i="11"/>
  <c r="E17" i="10" l="1"/>
  <c r="E18" i="10"/>
  <c r="B19" i="11"/>
  <c r="B23" i="11" s="1"/>
  <c r="B27" i="11" s="1"/>
  <c r="B31" i="11" s="1"/>
  <c r="B35" i="11" s="1"/>
  <c r="B39" i="11" s="1"/>
  <c r="B43" i="11" s="1"/>
  <c r="B47" i="11" s="1"/>
  <c r="B51" i="11" s="1"/>
  <c r="B55" i="11" s="1"/>
  <c r="B59" i="11" s="1"/>
  <c r="B63" i="11" s="1"/>
  <c r="B67" i="11" s="1"/>
  <c r="B71" i="11" s="1"/>
  <c r="B75" i="11" s="1"/>
  <c r="B79" i="11" s="1"/>
  <c r="B83" i="11" s="1"/>
  <c r="B87" i="11" s="1"/>
  <c r="B16" i="11"/>
  <c r="E22" i="10"/>
  <c r="E20" i="10"/>
  <c r="E21" i="10"/>
  <c r="E19" i="10"/>
  <c r="E28" i="10" l="1"/>
  <c r="E30" i="10" s="1"/>
  <c r="E31" i="10" s="1"/>
  <c r="B20" i="11"/>
  <c r="B24" i="11" s="1"/>
  <c r="B28" i="11" s="1"/>
  <c r="B32" i="11" s="1"/>
  <c r="B36" i="11" s="1"/>
  <c r="B40" i="11" s="1"/>
  <c r="B44" i="11" s="1"/>
  <c r="B48" i="11" s="1"/>
  <c r="B52" i="11" s="1"/>
  <c r="B56" i="11" s="1"/>
  <c r="B60" i="11" s="1"/>
  <c r="B64" i="11" s="1"/>
  <c r="B68" i="11" s="1"/>
  <c r="B72" i="11" s="1"/>
  <c r="B76" i="11" s="1"/>
  <c r="B80" i="11" s="1"/>
  <c r="B84" i="11" s="1"/>
  <c r="B88" i="11" s="1"/>
  <c r="B17" i="11"/>
  <c r="E9" i="12" l="1"/>
  <c r="E22" i="12" s="1"/>
  <c r="B18" i="11"/>
  <c r="B22" i="11" s="1"/>
  <c r="B26" i="11" s="1"/>
  <c r="B30" i="11" s="1"/>
  <c r="B34" i="11" s="1"/>
  <c r="B38" i="11" s="1"/>
  <c r="B42" i="11" s="1"/>
  <c r="B46" i="11" s="1"/>
  <c r="B50" i="11" s="1"/>
  <c r="B54" i="11" s="1"/>
  <c r="B58" i="11" s="1"/>
  <c r="B62" i="11" s="1"/>
  <c r="B66" i="11" s="1"/>
  <c r="B70" i="11" s="1"/>
  <c r="B74" i="11" s="1"/>
  <c r="B78" i="11" s="1"/>
  <c r="B82" i="11" s="1"/>
  <c r="B86" i="11" s="1"/>
  <c r="B21" i="11"/>
  <c r="B25" i="11" s="1"/>
  <c r="B29" i="11" s="1"/>
  <c r="B33" i="11" s="1"/>
  <c r="B37" i="11" s="1"/>
  <c r="B41" i="11" s="1"/>
  <c r="B45" i="11" s="1"/>
  <c r="B49" i="11" s="1"/>
  <c r="B53" i="11" s="1"/>
  <c r="B57" i="11" s="1"/>
  <c r="B61" i="11" s="1"/>
  <c r="B65" i="11" s="1"/>
  <c r="B69" i="11" s="1"/>
  <c r="B73" i="11" s="1"/>
  <c r="B77" i="11" s="1"/>
  <c r="B81" i="11" s="1"/>
  <c r="B85" i="11" s="1"/>
  <c r="E10" i="12"/>
  <c r="I43" i="9"/>
  <c r="I44" i="9" l="1"/>
  <c r="F22" i="12" s="1"/>
  <c r="G22" i="12" s="1"/>
  <c r="D15" i="11"/>
  <c r="E31" i="12"/>
  <c r="E11" i="13"/>
  <c r="I16" i="13" s="1"/>
  <c r="F110" i="12"/>
  <c r="F108" i="12"/>
  <c r="F99" i="12"/>
  <c r="F90" i="12"/>
  <c r="F81" i="12"/>
  <c r="F67" i="12"/>
  <c r="F61" i="12"/>
  <c r="F49" i="12"/>
  <c r="F107" i="12"/>
  <c r="F89" i="12"/>
  <c r="F79" i="12"/>
  <c r="F72" i="12"/>
  <c r="F66" i="12"/>
  <c r="F60" i="12"/>
  <c r="F54" i="12"/>
  <c r="F42" i="12"/>
  <c r="F36" i="12"/>
  <c r="F102" i="12"/>
  <c r="F93" i="12"/>
  <c r="F84" i="12"/>
  <c r="F75" i="12"/>
  <c r="F69" i="12"/>
  <c r="F63" i="12"/>
  <c r="F57" i="12"/>
  <c r="F51" i="12"/>
  <c r="F45" i="12"/>
  <c r="F39" i="12"/>
  <c r="F33" i="12"/>
  <c r="F97" i="12"/>
  <c r="F48" i="12"/>
  <c r="F105" i="12"/>
  <c r="F96" i="12"/>
  <c r="F87" i="12"/>
  <c r="F78" i="12"/>
  <c r="F71" i="12"/>
  <c r="F65" i="12"/>
  <c r="F59" i="12"/>
  <c r="F53" i="12"/>
  <c r="F47" i="12"/>
  <c r="F41" i="12"/>
  <c r="F35" i="12"/>
  <c r="F95" i="12"/>
  <c r="F52" i="12"/>
  <c r="F103" i="12"/>
  <c r="F85" i="12"/>
  <c r="F70" i="12"/>
  <c r="F46" i="12"/>
  <c r="F101" i="12"/>
  <c r="F91" i="12"/>
  <c r="F83" i="12"/>
  <c r="F74" i="12"/>
  <c r="F68" i="12"/>
  <c r="F62" i="12"/>
  <c r="F56" i="12"/>
  <c r="F50" i="12"/>
  <c r="F44" i="12"/>
  <c r="F38" i="12"/>
  <c r="F32" i="12"/>
  <c r="F73" i="12"/>
  <c r="F55" i="12"/>
  <c r="F43" i="12"/>
  <c r="F37" i="12"/>
  <c r="F31" i="12"/>
  <c r="F77" i="12"/>
  <c r="F64" i="12"/>
  <c r="F58" i="12"/>
  <c r="F40" i="12"/>
  <c r="F34" i="12"/>
  <c r="F94" i="12"/>
  <c r="F92" i="12"/>
  <c r="F100" i="12"/>
  <c r="F98" i="12"/>
  <c r="F82" i="12"/>
  <c r="F80" i="12"/>
  <c r="F106" i="12"/>
  <c r="F104" i="12"/>
  <c r="F76" i="12"/>
  <c r="F109" i="12"/>
  <c r="F88" i="12"/>
  <c r="F86" i="12"/>
  <c r="D10" i="10" l="1"/>
  <c r="F9" i="11"/>
  <c r="H9" i="11" s="1"/>
  <c r="C15" i="11" s="1"/>
  <c r="H31" i="12"/>
  <c r="G17" i="13" s="1"/>
  <c r="I17" i="13" s="1"/>
  <c r="E17" i="13"/>
  <c r="E33" i="13"/>
  <c r="E73" i="13"/>
  <c r="E25" i="13"/>
  <c r="E61" i="13"/>
  <c r="E40" i="13"/>
  <c r="E93" i="13"/>
  <c r="E85" i="13"/>
  <c r="E71" i="13"/>
  <c r="E20" i="13"/>
  <c r="E69" i="13"/>
  <c r="E70" i="13"/>
  <c r="E29" i="13"/>
  <c r="E38" i="13"/>
  <c r="E45" i="13"/>
  <c r="E91" i="13"/>
  <c r="E37" i="13"/>
  <c r="E79" i="13"/>
  <c r="E52" i="13"/>
  <c r="E47" i="13"/>
  <c r="E96" i="13"/>
  <c r="E80" i="13"/>
  <c r="E66" i="13"/>
  <c r="E89" i="13"/>
  <c r="E94" i="13"/>
  <c r="E68" i="13"/>
  <c r="E26" i="13"/>
  <c r="E84" i="13"/>
  <c r="E44" i="13"/>
  <c r="E41" i="13"/>
  <c r="E42" i="13"/>
  <c r="E87" i="13"/>
  <c r="E81" i="13"/>
  <c r="E51" i="13"/>
  <c r="E34" i="13"/>
  <c r="E43" i="13"/>
  <c r="E88" i="13"/>
  <c r="E58" i="13"/>
  <c r="E53" i="13"/>
  <c r="E60" i="13"/>
  <c r="E23" i="13"/>
  <c r="E82" i="13"/>
  <c r="E35" i="13"/>
  <c r="E74" i="13"/>
  <c r="E36" i="13"/>
  <c r="E86" i="13"/>
  <c r="E50" i="13"/>
  <c r="E59" i="13"/>
  <c r="E48" i="13"/>
  <c r="E32" i="13"/>
  <c r="E21" i="13"/>
  <c r="E57" i="13"/>
  <c r="E83" i="13"/>
  <c r="E49" i="13"/>
  <c r="E22" i="13"/>
  <c r="E65" i="13"/>
  <c r="E67" i="13"/>
  <c r="E92" i="13"/>
  <c r="E24" i="13"/>
  <c r="E72" i="13"/>
  <c r="E30" i="13"/>
  <c r="E39" i="13"/>
  <c r="E31" i="13"/>
  <c r="E46" i="13"/>
  <c r="E77" i="13"/>
  <c r="E95" i="13"/>
  <c r="E62" i="13"/>
  <c r="E90" i="13"/>
  <c r="E78" i="13"/>
  <c r="E63" i="13"/>
  <c r="E18" i="13"/>
  <c r="E54" i="13"/>
  <c r="E56" i="13"/>
  <c r="E27" i="13"/>
  <c r="E64" i="13"/>
  <c r="E19" i="13"/>
  <c r="E55" i="13"/>
  <c r="E28" i="13"/>
  <c r="E75" i="13"/>
  <c r="E76" i="13"/>
  <c r="C16" i="11" l="1"/>
  <c r="D16" i="11" s="1"/>
  <c r="E15" i="11"/>
  <c r="G15" i="11" s="1"/>
  <c r="E32" i="12"/>
  <c r="G32" i="12" s="1"/>
  <c r="E97" i="13"/>
  <c r="C17" i="11" l="1"/>
  <c r="D17" i="11" s="1"/>
  <c r="E16" i="11"/>
  <c r="G16" i="11" s="1"/>
  <c r="E17" i="11" l="1"/>
  <c r="G17" i="11" s="1"/>
  <c r="C18" i="11"/>
  <c r="D18" i="11" l="1"/>
  <c r="E18" i="11" l="1"/>
  <c r="G18" i="11" s="1"/>
  <c r="F19" i="11"/>
  <c r="C19" i="11" s="1"/>
  <c r="D19" i="11" s="1"/>
  <c r="C20" i="11" l="1"/>
  <c r="E19" i="11"/>
  <c r="G19" i="11" s="1"/>
  <c r="H20" i="11"/>
  <c r="H19" i="11"/>
  <c r="H22" i="11"/>
  <c r="H21" i="11"/>
  <c r="D20" i="11" l="1"/>
  <c r="E20" i="11" s="1"/>
  <c r="G20" i="11" s="1"/>
  <c r="C21" i="11" l="1"/>
  <c r="D21" i="11" l="1"/>
  <c r="C22" i="11" s="1"/>
  <c r="A21" i="11"/>
  <c r="B89" i="11"/>
  <c r="B90" i="11" s="1"/>
  <c r="B91" i="11"/>
  <c r="B92" i="11" s="1"/>
  <c r="B93" i="11" s="1"/>
  <c r="B94" i="11" s="1"/>
  <c r="E21" i="11" l="1"/>
  <c r="G21" i="11" s="1"/>
  <c r="A22" i="1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D22" i="11"/>
  <c r="F23" i="11" l="1"/>
  <c r="C23" i="11" s="1"/>
  <c r="E22" i="11"/>
  <c r="G22" i="11" s="1"/>
  <c r="H23" i="11" l="1"/>
  <c r="H26" i="11"/>
  <c r="H25" i="11"/>
  <c r="H24" i="11"/>
  <c r="D23" i="11"/>
  <c r="C24" i="11" s="1"/>
  <c r="D24" i="11" l="1"/>
  <c r="E23" i="11"/>
  <c r="G23" i="11" s="1"/>
  <c r="E24" i="11" l="1"/>
  <c r="G24" i="11" s="1"/>
  <c r="C25" i="11"/>
  <c r="D25" i="11" l="1"/>
  <c r="C26" i="11" l="1"/>
  <c r="E25" i="11"/>
  <c r="G25" i="11" s="1"/>
  <c r="D26" i="11" l="1"/>
  <c r="F27" i="11" l="1"/>
  <c r="C27" i="11" s="1"/>
  <c r="E26" i="11"/>
  <c r="G26" i="11" s="1"/>
  <c r="D27" i="11" l="1"/>
  <c r="H27" i="11"/>
  <c r="H29" i="11"/>
  <c r="H30" i="11"/>
  <c r="H28" i="11"/>
  <c r="E27" i="11" l="1"/>
  <c r="G27" i="11" s="1"/>
  <c r="C28" i="11"/>
  <c r="D28" i="11" l="1"/>
  <c r="E28" i="11" l="1"/>
  <c r="G28" i="11" s="1"/>
  <c r="C29" i="11"/>
  <c r="D29" i="11" l="1"/>
  <c r="C30" i="11" l="1"/>
  <c r="E29" i="11"/>
  <c r="G29" i="11" s="1"/>
  <c r="D30" i="11" l="1"/>
  <c r="F31" i="11" l="1"/>
  <c r="E30" i="11"/>
  <c r="G30" i="11" s="1"/>
  <c r="H34" i="11" l="1"/>
  <c r="H33" i="11"/>
  <c r="H31" i="11"/>
  <c r="H32" i="11"/>
  <c r="C31" i="11"/>
  <c r="D31" i="11" l="1"/>
  <c r="C32" i="11" l="1"/>
  <c r="E31" i="11"/>
  <c r="G31" i="11" s="1"/>
  <c r="D32" i="11" l="1"/>
  <c r="E32" i="11" l="1"/>
  <c r="G32" i="11" s="1"/>
  <c r="C33" i="11"/>
  <c r="D33" i="11" l="1"/>
  <c r="E33" i="11" l="1"/>
  <c r="G33" i="11" s="1"/>
  <c r="C34" i="11"/>
  <c r="D34" i="11" l="1"/>
  <c r="F35" i="11" l="1"/>
  <c r="C35" i="11" s="1"/>
  <c r="E34" i="11"/>
  <c r="G34" i="11" s="1"/>
  <c r="D35" i="11" l="1"/>
  <c r="C36" i="11" s="1"/>
  <c r="H35" i="11"/>
  <c r="H37" i="11"/>
  <c r="H38" i="11"/>
  <c r="H36" i="11"/>
  <c r="D36" i="11" l="1"/>
  <c r="E35" i="11"/>
  <c r="G35" i="11" s="1"/>
  <c r="E36" i="11" l="1"/>
  <c r="G36" i="11" s="1"/>
  <c r="C37" i="11"/>
  <c r="D37" i="11" l="1"/>
  <c r="C38" i="11" s="1"/>
  <c r="D38" i="11" l="1"/>
  <c r="E37" i="11"/>
  <c r="G37" i="11" s="1"/>
  <c r="F39" i="11" l="1"/>
  <c r="E38" i="11"/>
  <c r="G38" i="11" s="1"/>
  <c r="H39" i="11" l="1"/>
  <c r="H42" i="11"/>
  <c r="H40" i="11"/>
  <c r="H41" i="11"/>
  <c r="C39" i="11"/>
  <c r="D39" i="11" l="1"/>
  <c r="E39" i="11" l="1"/>
  <c r="G39" i="11" s="1"/>
  <c r="C40" i="11"/>
  <c r="D40" i="11" l="1"/>
  <c r="C41" i="11" s="1"/>
  <c r="D41" i="11" l="1"/>
  <c r="E40" i="11"/>
  <c r="G40" i="11" s="1"/>
  <c r="E41" i="11" l="1"/>
  <c r="G41" i="11" s="1"/>
  <c r="C42" i="11"/>
  <c r="D42" i="11" l="1"/>
  <c r="F43" i="11" l="1"/>
  <c r="C43" i="11" s="1"/>
  <c r="E42" i="11"/>
  <c r="G42" i="11" s="1"/>
  <c r="H43" i="11" l="1"/>
  <c r="H44" i="11"/>
  <c r="H46" i="11"/>
  <c r="H45" i="11"/>
  <c r="D43" i="11"/>
  <c r="C44" i="11" l="1"/>
  <c r="E43" i="11"/>
  <c r="G43" i="11" s="1"/>
  <c r="D44" i="11" l="1"/>
  <c r="C45" i="11" l="1"/>
  <c r="E44" i="11"/>
  <c r="G44" i="11" s="1"/>
  <c r="D45" i="11" l="1"/>
  <c r="C46" i="11" l="1"/>
  <c r="E45" i="11"/>
  <c r="G45" i="11" s="1"/>
  <c r="D46" i="11" l="1"/>
  <c r="F47" i="11" l="1"/>
  <c r="C47" i="11" s="1"/>
  <c r="E46" i="11"/>
  <c r="G46" i="11" s="1"/>
  <c r="D47" i="11" l="1"/>
  <c r="H48" i="11"/>
  <c r="H47" i="11"/>
  <c r="H49" i="11"/>
  <c r="H50" i="11"/>
  <c r="C48" i="11" l="1"/>
  <c r="E47" i="11"/>
  <c r="G47" i="11" s="1"/>
  <c r="D48" i="11" l="1"/>
  <c r="C49" i="11" l="1"/>
  <c r="E48" i="11"/>
  <c r="G48" i="11" s="1"/>
  <c r="D49" i="11" l="1"/>
  <c r="E49" i="11" l="1"/>
  <c r="G49" i="11" s="1"/>
  <c r="C50" i="11"/>
  <c r="D50" i="11" l="1"/>
  <c r="F51" i="11" l="1"/>
  <c r="C51" i="11" s="1"/>
  <c r="E50" i="11"/>
  <c r="G50" i="11" s="1"/>
  <c r="H53" i="11" l="1"/>
  <c r="H51" i="11"/>
  <c r="H52" i="11"/>
  <c r="H54" i="11"/>
  <c r="D51" i="11"/>
  <c r="E51" i="11" l="1"/>
  <c r="G51" i="11" s="1"/>
  <c r="C52" i="11"/>
  <c r="D52" i="11" s="1"/>
  <c r="E52" i="11" l="1"/>
  <c r="G52" i="11" s="1"/>
  <c r="C53" i="11"/>
  <c r="D53" i="11" s="1"/>
  <c r="C54" i="11" l="1"/>
  <c r="E53" i="11"/>
  <c r="G53" i="11" s="1"/>
  <c r="D54" i="11" l="1"/>
  <c r="F55" i="11" l="1"/>
  <c r="C55" i="11" s="1"/>
  <c r="E54" i="11"/>
  <c r="G54" i="11" s="1"/>
  <c r="H55" i="11" l="1"/>
  <c r="H58" i="11"/>
  <c r="H57" i="11"/>
  <c r="H56" i="11"/>
  <c r="D55" i="11"/>
  <c r="C56" i="11" s="1"/>
  <c r="D56" i="11" l="1"/>
  <c r="E56" i="11" s="1"/>
  <c r="G56" i="11" s="1"/>
  <c r="E55" i="11"/>
  <c r="G55" i="11" s="1"/>
  <c r="C57" i="11" l="1"/>
  <c r="D57" i="11" l="1"/>
  <c r="E57" i="11" l="1"/>
  <c r="G57" i="11" s="1"/>
  <c r="C58" i="11"/>
  <c r="D58" i="11" l="1"/>
  <c r="F59" i="11" l="1"/>
  <c r="E58" i="11"/>
  <c r="G58" i="11" s="1"/>
  <c r="H62" i="11" l="1"/>
  <c r="H61" i="11"/>
  <c r="H60" i="11"/>
  <c r="H59" i="11"/>
  <c r="C59" i="11"/>
  <c r="D59" i="11" l="1"/>
  <c r="C60" i="11" l="1"/>
  <c r="E59" i="11"/>
  <c r="G59" i="11" s="1"/>
  <c r="D60" i="11" l="1"/>
  <c r="C61" i="11" l="1"/>
  <c r="E60" i="11"/>
  <c r="G60" i="11" s="1"/>
  <c r="D61" i="11" l="1"/>
  <c r="E61" i="11" l="1"/>
  <c r="G61" i="11" s="1"/>
  <c r="C62" i="11"/>
  <c r="D62" i="11" l="1"/>
  <c r="F63" i="11" l="1"/>
  <c r="C63" i="11" s="1"/>
  <c r="E62" i="11"/>
  <c r="G62" i="11" s="1"/>
  <c r="H63" i="11" l="1"/>
  <c r="H65" i="11"/>
  <c r="H66" i="11"/>
  <c r="H64" i="11"/>
  <c r="D63" i="11"/>
  <c r="E63" i="11" l="1"/>
  <c r="G63" i="11" s="1"/>
  <c r="C64" i="11"/>
  <c r="D64" i="11" l="1"/>
  <c r="C65" i="11" l="1"/>
  <c r="E64" i="11"/>
  <c r="G64" i="11" s="1"/>
  <c r="D65" i="11" l="1"/>
  <c r="E65" i="11" l="1"/>
  <c r="G65" i="11" s="1"/>
  <c r="C66" i="11"/>
  <c r="D66" i="11" l="1"/>
  <c r="F67" i="11" l="1"/>
  <c r="C67" i="11" s="1"/>
  <c r="E66" i="11"/>
  <c r="G66" i="11" s="1"/>
  <c r="D67" i="11" l="1"/>
  <c r="C68" i="11" s="1"/>
  <c r="H68" i="11"/>
  <c r="H69" i="11"/>
  <c r="H70" i="11"/>
  <c r="H67" i="11"/>
  <c r="D68" i="11" l="1"/>
  <c r="E67" i="11"/>
  <c r="G67" i="11" s="1"/>
  <c r="E68" i="11" l="1"/>
  <c r="G68" i="11" s="1"/>
  <c r="C69" i="11"/>
  <c r="D69" i="11" l="1"/>
  <c r="E69" i="11" l="1"/>
  <c r="G69" i="11" s="1"/>
  <c r="C70" i="11"/>
  <c r="D70" i="11" l="1"/>
  <c r="F71" i="11" l="1"/>
  <c r="C71" i="11" s="1"/>
  <c r="E70" i="11"/>
  <c r="G70" i="11" s="1"/>
  <c r="H74" i="11" l="1"/>
  <c r="H73" i="11"/>
  <c r="H72" i="11"/>
  <c r="H71" i="11"/>
  <c r="D71" i="11"/>
  <c r="E71" i="11" l="1"/>
  <c r="G71" i="11" s="1"/>
  <c r="C72" i="11"/>
  <c r="D72" i="11" l="1"/>
  <c r="E72" i="11" l="1"/>
  <c r="G72" i="11" s="1"/>
  <c r="C73" i="11"/>
  <c r="D73" i="11" l="1"/>
  <c r="C74" i="11" l="1"/>
  <c r="D74" i="11" s="1"/>
  <c r="E73" i="11"/>
  <c r="G73" i="11" s="1"/>
  <c r="E74" i="11" l="1"/>
  <c r="G74" i="11" s="1"/>
  <c r="F75" i="11"/>
  <c r="H76" i="11" l="1"/>
  <c r="H75" i="11"/>
  <c r="H78" i="11"/>
  <c r="H77" i="11"/>
  <c r="C75" i="11"/>
  <c r="D75" i="11" l="1"/>
  <c r="E75" i="11" l="1"/>
  <c r="G75" i="11" s="1"/>
  <c r="C76" i="11"/>
  <c r="D76" i="11" l="1"/>
  <c r="E76" i="11" l="1"/>
  <c r="G76" i="11" s="1"/>
  <c r="C77" i="11"/>
  <c r="D77" i="11" l="1"/>
  <c r="E77" i="11" l="1"/>
  <c r="G77" i="11" s="1"/>
  <c r="C78" i="11"/>
  <c r="D78" i="11" l="1"/>
  <c r="F79" i="11" l="1"/>
  <c r="C79" i="11" s="1"/>
  <c r="E78" i="11"/>
  <c r="G78" i="11" s="1"/>
  <c r="D79" i="11" l="1"/>
  <c r="H82" i="11"/>
  <c r="H80" i="11"/>
  <c r="H81" i="11"/>
  <c r="H79" i="11"/>
  <c r="E79" i="11" l="1"/>
  <c r="G79" i="11" s="1"/>
  <c r="C80" i="11"/>
  <c r="D80" i="11" l="1"/>
  <c r="C81" i="11" l="1"/>
  <c r="E80" i="11"/>
  <c r="G80" i="11" s="1"/>
  <c r="D81" i="11" l="1"/>
  <c r="C82" i="11" l="1"/>
  <c r="E81" i="11"/>
  <c r="G81" i="11" s="1"/>
  <c r="D82" i="11" l="1"/>
  <c r="F83" i="11" l="1"/>
  <c r="E82" i="11"/>
  <c r="G82" i="11" s="1"/>
  <c r="H86" i="11" l="1"/>
  <c r="H83" i="11"/>
  <c r="H84" i="11"/>
  <c r="H85" i="11"/>
  <c r="C83" i="11"/>
  <c r="D83" i="11" l="1"/>
  <c r="C84" i="11" l="1"/>
  <c r="E83" i="11"/>
  <c r="G83" i="11" s="1"/>
  <c r="D84" i="11" l="1"/>
  <c r="E84" i="11" l="1"/>
  <c r="G84" i="11" s="1"/>
  <c r="C85" i="11"/>
  <c r="D85" i="11" l="1"/>
  <c r="E85" i="11" l="1"/>
  <c r="G85" i="11" s="1"/>
  <c r="C86" i="11"/>
  <c r="D86" i="11" l="1"/>
  <c r="F87" i="11" l="1"/>
  <c r="C87" i="11" s="1"/>
  <c r="E86" i="11"/>
  <c r="G86" i="11" s="1"/>
  <c r="H90" i="11" l="1"/>
  <c r="H89" i="11"/>
  <c r="H87" i="11"/>
  <c r="H88" i="11"/>
  <c r="D87" i="11"/>
  <c r="C88" i="11" s="1"/>
  <c r="D88" i="11" l="1"/>
  <c r="C89" i="11" s="1"/>
  <c r="E87" i="11"/>
  <c r="G87" i="11" s="1"/>
  <c r="D89" i="11" l="1"/>
  <c r="E88" i="11"/>
  <c r="G88" i="11" s="1"/>
  <c r="E89" i="11" l="1"/>
  <c r="G89" i="11" s="1"/>
  <c r="C90" i="11"/>
  <c r="D90" i="11" l="1"/>
  <c r="F91" i="11" l="1"/>
  <c r="C91" i="11" s="1"/>
  <c r="E90" i="11"/>
  <c r="G90" i="11" s="1"/>
  <c r="F96" i="11" l="1"/>
  <c r="H92" i="11"/>
  <c r="H93" i="11"/>
  <c r="H94" i="11"/>
  <c r="H91" i="11"/>
  <c r="D91" i="11"/>
  <c r="C92" i="11" l="1"/>
  <c r="E91" i="11"/>
  <c r="G91" i="11" s="1"/>
  <c r="D92" i="11" l="1"/>
  <c r="C93" i="11" l="1"/>
  <c r="E92" i="11"/>
  <c r="G92" i="11" s="1"/>
  <c r="D93" i="11" l="1"/>
  <c r="E93" i="11" l="1"/>
  <c r="G93" i="11" s="1"/>
  <c r="C94" i="11"/>
  <c r="D94" i="11" l="1"/>
  <c r="D96" i="11" s="1"/>
  <c r="E94" i="11" l="1"/>
  <c r="G94" i="11" s="1"/>
  <c r="H18" i="13" l="1"/>
  <c r="H32" i="12"/>
  <c r="E33" i="12" l="1"/>
  <c r="G33" i="12" s="1"/>
  <c r="G18" i="13"/>
  <c r="I18" i="13" l="1"/>
  <c r="H33" i="12" l="1"/>
  <c r="H19" i="13"/>
  <c r="G19" i="13" l="1"/>
  <c r="E34" i="12"/>
  <c r="G34" i="12" s="1"/>
  <c r="I19" i="13" l="1"/>
  <c r="H34" i="12" l="1"/>
  <c r="H20" i="13"/>
  <c r="G20" i="13" l="1"/>
  <c r="E35" i="12"/>
  <c r="G35" i="12" s="1"/>
  <c r="I20" i="13" l="1"/>
  <c r="H35" i="12" l="1"/>
  <c r="H21" i="13"/>
  <c r="G21" i="13" l="1"/>
  <c r="E36" i="12"/>
  <c r="G36" i="12" s="1"/>
  <c r="I21" i="13" l="1"/>
  <c r="H22" i="13" l="1"/>
  <c r="H36" i="12"/>
  <c r="G22" i="13" l="1"/>
  <c r="E37" i="12"/>
  <c r="G37" i="12" s="1"/>
  <c r="I22" i="13" l="1"/>
  <c r="H37" i="12" l="1"/>
  <c r="H23" i="13"/>
  <c r="G23" i="13" l="1"/>
  <c r="I23" i="13" s="1"/>
  <c r="E38" i="12"/>
  <c r="G38" i="12" s="1"/>
  <c r="H38" i="12" l="1"/>
  <c r="H24" i="13"/>
  <c r="G24" i="13" l="1"/>
  <c r="I24" i="13" s="1"/>
  <c r="E39" i="12"/>
  <c r="G39" i="12" s="1"/>
  <c r="H39" i="12" l="1"/>
  <c r="H25" i="13"/>
  <c r="G25" i="13" l="1"/>
  <c r="I25" i="13" s="1"/>
  <c r="E40" i="12"/>
  <c r="G40" i="12" s="1"/>
  <c r="H26" i="13" l="1"/>
  <c r="H40" i="12"/>
  <c r="G26" i="13" l="1"/>
  <c r="I26" i="13" s="1"/>
  <c r="E41" i="12"/>
  <c r="G41" i="12" s="1"/>
  <c r="H41" i="12" l="1"/>
  <c r="H27" i="13"/>
  <c r="G27" i="13" l="1"/>
  <c r="I27" i="13" s="1"/>
  <c r="E42" i="12"/>
  <c r="G42" i="12" s="1"/>
  <c r="H42" i="12" l="1"/>
  <c r="H28" i="13"/>
  <c r="G28" i="13" l="1"/>
  <c r="I28" i="13" s="1"/>
  <c r="E43" i="12"/>
  <c r="G43" i="12" s="1"/>
  <c r="H43" i="12" l="1"/>
  <c r="H29" i="13"/>
  <c r="G29" i="13" l="1"/>
  <c r="I29" i="13" s="1"/>
  <c r="E44" i="12"/>
  <c r="G44" i="12" s="1"/>
  <c r="H44" i="12" l="1"/>
  <c r="H30" i="13"/>
  <c r="G30" i="13" l="1"/>
  <c r="I30" i="13" s="1"/>
  <c r="E45" i="12"/>
  <c r="G45" i="12" s="1"/>
  <c r="H45" i="12" l="1"/>
  <c r="H31" i="13"/>
  <c r="G31" i="13" l="1"/>
  <c r="I31" i="13" s="1"/>
  <c r="E46" i="12"/>
  <c r="G46" i="12" s="1"/>
  <c r="H46" i="12" l="1"/>
  <c r="H32" i="13"/>
  <c r="G32" i="13" l="1"/>
  <c r="I32" i="13" s="1"/>
  <c r="E47" i="12"/>
  <c r="G47" i="12" s="1"/>
  <c r="H47" i="12" l="1"/>
  <c r="H33" i="13"/>
  <c r="G33" i="13" l="1"/>
  <c r="I33" i="13" s="1"/>
  <c r="E48" i="12"/>
  <c r="G48" i="12" s="1"/>
  <c r="H48" i="12" l="1"/>
  <c r="H34" i="13"/>
  <c r="G34" i="13" l="1"/>
  <c r="I34" i="13" s="1"/>
  <c r="E49" i="12"/>
  <c r="G49" i="12" s="1"/>
  <c r="H49" i="12" l="1"/>
  <c r="H35" i="13"/>
  <c r="G35" i="13" l="1"/>
  <c r="I35" i="13" s="1"/>
  <c r="E50" i="12"/>
  <c r="G50" i="12" s="1"/>
  <c r="H50" i="12" l="1"/>
  <c r="H36" i="13"/>
  <c r="G36" i="13" l="1"/>
  <c r="I36" i="13" s="1"/>
  <c r="E51" i="12"/>
  <c r="G51" i="12" s="1"/>
  <c r="H51" i="12" l="1"/>
  <c r="H37" i="13"/>
  <c r="G37" i="13" l="1"/>
  <c r="I37" i="13" s="1"/>
  <c r="E52" i="12"/>
  <c r="G52" i="12" s="1"/>
  <c r="H52" i="12" l="1"/>
  <c r="H38" i="13"/>
  <c r="G38" i="13" l="1"/>
  <c r="I38" i="13" s="1"/>
  <c r="E53" i="12"/>
  <c r="G53" i="12" s="1"/>
  <c r="H53" i="12" l="1"/>
  <c r="H39" i="13"/>
  <c r="G39" i="13" l="1"/>
  <c r="I39" i="13" s="1"/>
  <c r="E54" i="12"/>
  <c r="G54" i="12" s="1"/>
  <c r="H54" i="12" l="1"/>
  <c r="H40" i="13"/>
  <c r="G40" i="13" l="1"/>
  <c r="I40" i="13" s="1"/>
  <c r="E55" i="12"/>
  <c r="G55" i="12" s="1"/>
  <c r="H55" i="12" l="1"/>
  <c r="H41" i="13"/>
  <c r="G41" i="13" l="1"/>
  <c r="I41" i="13" s="1"/>
  <c r="E56" i="12"/>
  <c r="G56" i="12" s="1"/>
  <c r="H56" i="12" l="1"/>
  <c r="H42" i="13"/>
  <c r="G42" i="13" l="1"/>
  <c r="I42" i="13" s="1"/>
  <c r="E57" i="12"/>
  <c r="G57" i="12" s="1"/>
  <c r="H57" i="12" l="1"/>
  <c r="H43" i="13"/>
  <c r="G43" i="13" l="1"/>
  <c r="I43" i="13" s="1"/>
  <c r="E58" i="12"/>
  <c r="G58" i="12" s="1"/>
  <c r="H58" i="12" l="1"/>
  <c r="H44" i="13"/>
  <c r="G44" i="13" l="1"/>
  <c r="I44" i="13" s="1"/>
  <c r="E59" i="12"/>
  <c r="G59" i="12" s="1"/>
  <c r="H59" i="12" l="1"/>
  <c r="H45" i="13"/>
  <c r="G45" i="13" l="1"/>
  <c r="I45" i="13" s="1"/>
  <c r="E60" i="12"/>
  <c r="G60" i="12" s="1"/>
  <c r="H60" i="12" l="1"/>
  <c r="H46" i="13"/>
  <c r="G46" i="13" l="1"/>
  <c r="I46" i="13" s="1"/>
  <c r="E61" i="12"/>
  <c r="G61" i="12" s="1"/>
  <c r="H61" i="12" l="1"/>
  <c r="H47" i="13"/>
  <c r="G47" i="13" l="1"/>
  <c r="I47" i="13" s="1"/>
  <c r="E62" i="12"/>
  <c r="G62" i="12" s="1"/>
  <c r="H62" i="12" l="1"/>
  <c r="H48" i="13"/>
  <c r="G48" i="13" l="1"/>
  <c r="I48" i="13" s="1"/>
  <c r="E63" i="12"/>
  <c r="G63" i="12" s="1"/>
  <c r="H63" i="12" l="1"/>
  <c r="H49" i="13"/>
  <c r="G49" i="13" l="1"/>
  <c r="I49" i="13" s="1"/>
  <c r="E64" i="12"/>
  <c r="G64" i="12" s="1"/>
  <c r="H64" i="12" l="1"/>
  <c r="H50" i="13"/>
  <c r="G50" i="13" l="1"/>
  <c r="I50" i="13" s="1"/>
  <c r="E65" i="12"/>
  <c r="G65" i="12" s="1"/>
  <c r="H65" i="12" l="1"/>
  <c r="H51" i="13"/>
  <c r="G51" i="13" l="1"/>
  <c r="I51" i="13" s="1"/>
  <c r="E66" i="12"/>
  <c r="G66" i="12" s="1"/>
  <c r="H66" i="12" l="1"/>
  <c r="H52" i="13"/>
  <c r="G52" i="13" l="1"/>
  <c r="I52" i="13" s="1"/>
  <c r="E67" i="12"/>
  <c r="G67" i="12" s="1"/>
  <c r="H67" i="12" l="1"/>
  <c r="H53" i="13"/>
  <c r="G53" i="13" l="1"/>
  <c r="I53" i="13" s="1"/>
  <c r="E68" i="12"/>
  <c r="G68" i="12" s="1"/>
  <c r="H68" i="12" l="1"/>
  <c r="H54" i="13"/>
  <c r="G54" i="13" l="1"/>
  <c r="I54" i="13" s="1"/>
  <c r="E69" i="12"/>
  <c r="G69" i="12" s="1"/>
  <c r="H69" i="12" l="1"/>
  <c r="H55" i="13"/>
  <c r="G55" i="13" l="1"/>
  <c r="I55" i="13" s="1"/>
  <c r="E70" i="12"/>
  <c r="G70" i="12" s="1"/>
  <c r="H70" i="12" l="1"/>
  <c r="H56" i="13"/>
  <c r="G56" i="13" l="1"/>
  <c r="I56" i="13" s="1"/>
  <c r="E71" i="12"/>
  <c r="G71" i="12" s="1"/>
  <c r="H71" i="12" l="1"/>
  <c r="H57" i="13"/>
  <c r="G57" i="13" l="1"/>
  <c r="I57" i="13" s="1"/>
  <c r="E72" i="12"/>
  <c r="G72" i="12" s="1"/>
  <c r="H72" i="12" l="1"/>
  <c r="H58" i="13"/>
  <c r="G58" i="13" l="1"/>
  <c r="I58" i="13" s="1"/>
  <c r="E73" i="12"/>
  <c r="G73" i="12" s="1"/>
  <c r="H73" i="12" l="1"/>
  <c r="H59" i="13"/>
  <c r="G59" i="13" l="1"/>
  <c r="I59" i="13" s="1"/>
  <c r="E74" i="12"/>
  <c r="G74" i="12" s="1"/>
  <c r="H74" i="12" l="1"/>
  <c r="H60" i="13"/>
  <c r="G60" i="13" l="1"/>
  <c r="I60" i="13" s="1"/>
  <c r="E75" i="12"/>
  <c r="G75" i="12" s="1"/>
  <c r="H75" i="12" l="1"/>
  <c r="H61" i="13"/>
  <c r="G61" i="13" l="1"/>
  <c r="I61" i="13" s="1"/>
  <c r="E76" i="12"/>
  <c r="G76" i="12" s="1"/>
  <c r="H62" i="13" l="1"/>
  <c r="H76" i="12"/>
  <c r="G62" i="13" l="1"/>
  <c r="I62" i="13" s="1"/>
  <c r="E77" i="12"/>
  <c r="G77" i="12" s="1"/>
  <c r="H77" i="12" l="1"/>
  <c r="H63" i="13"/>
  <c r="G63" i="13" l="1"/>
  <c r="I63" i="13" s="1"/>
  <c r="E78" i="12"/>
  <c r="G78" i="12" s="1"/>
  <c r="H64" i="13" l="1"/>
  <c r="H78" i="12"/>
  <c r="G64" i="13" l="1"/>
  <c r="I64" i="13" s="1"/>
  <c r="E79" i="12"/>
  <c r="G79" i="12" s="1"/>
  <c r="H79" i="12" l="1"/>
  <c r="H65" i="13"/>
  <c r="G65" i="13" l="1"/>
  <c r="I65" i="13" s="1"/>
  <c r="E80" i="12"/>
  <c r="G80" i="12" s="1"/>
  <c r="H80" i="12" l="1"/>
  <c r="H66" i="13"/>
  <c r="G66" i="13" l="1"/>
  <c r="I66" i="13" s="1"/>
  <c r="E81" i="12"/>
  <c r="G81" i="12" s="1"/>
  <c r="H81" i="12" l="1"/>
  <c r="H67" i="13"/>
  <c r="G67" i="13" l="1"/>
  <c r="I67" i="13" s="1"/>
  <c r="E82" i="12"/>
  <c r="G82" i="12" s="1"/>
  <c r="H68" i="13" l="1"/>
  <c r="H82" i="12"/>
  <c r="G68" i="13" l="1"/>
  <c r="I68" i="13" s="1"/>
  <c r="E83" i="12"/>
  <c r="G83" i="12" s="1"/>
  <c r="H83" i="12" l="1"/>
  <c r="H69" i="13"/>
  <c r="G69" i="13" l="1"/>
  <c r="I69" i="13" s="1"/>
  <c r="E84" i="12"/>
  <c r="G84" i="12" s="1"/>
  <c r="H84" i="12" l="1"/>
  <c r="H70" i="13"/>
  <c r="G70" i="13" l="1"/>
  <c r="I70" i="13" s="1"/>
  <c r="E85" i="12"/>
  <c r="G85" i="12" s="1"/>
  <c r="H85" i="12" l="1"/>
  <c r="H71" i="13"/>
  <c r="G71" i="13" l="1"/>
  <c r="I71" i="13" s="1"/>
  <c r="E86" i="12"/>
  <c r="G86" i="12" s="1"/>
  <c r="H86" i="12" l="1"/>
  <c r="H72" i="13"/>
  <c r="G72" i="13" l="1"/>
  <c r="I72" i="13" s="1"/>
  <c r="E87" i="12"/>
  <c r="G87" i="12" s="1"/>
  <c r="H87" i="12" l="1"/>
  <c r="H73" i="13"/>
  <c r="G73" i="13" l="1"/>
  <c r="I73" i="13" s="1"/>
  <c r="E88" i="12"/>
  <c r="G88" i="12" s="1"/>
  <c r="H74" i="13" l="1"/>
  <c r="H88" i="12"/>
  <c r="G74" i="13" l="1"/>
  <c r="I74" i="13" s="1"/>
  <c r="E89" i="12"/>
  <c r="G89" i="12" s="1"/>
  <c r="H89" i="12" l="1"/>
  <c r="H75" i="13"/>
  <c r="G75" i="13" l="1"/>
  <c r="I75" i="13" s="1"/>
  <c r="E90" i="12"/>
  <c r="G90" i="12" s="1"/>
  <c r="H76" i="13" l="1"/>
  <c r="H90" i="12"/>
  <c r="G76" i="13" l="1"/>
  <c r="I76" i="13" s="1"/>
  <c r="E91" i="12"/>
  <c r="G91" i="12" s="1"/>
  <c r="H91" i="12" l="1"/>
  <c r="H77" i="13"/>
  <c r="G77" i="13" l="1"/>
  <c r="I77" i="13" s="1"/>
  <c r="E92" i="12"/>
  <c r="G92" i="12" s="1"/>
  <c r="H78" i="13" l="1"/>
  <c r="H92" i="12"/>
  <c r="G78" i="13" l="1"/>
  <c r="I78" i="13" s="1"/>
  <c r="E93" i="12"/>
  <c r="G93" i="12" s="1"/>
  <c r="H93" i="12" l="1"/>
  <c r="H79" i="13"/>
  <c r="G79" i="13" l="1"/>
  <c r="I79" i="13" s="1"/>
  <c r="E94" i="12"/>
  <c r="G94" i="12" s="1"/>
  <c r="H80" i="13" l="1"/>
  <c r="H94" i="12"/>
  <c r="G80" i="13" l="1"/>
  <c r="I80" i="13" s="1"/>
  <c r="E95" i="12"/>
  <c r="G95" i="12" s="1"/>
  <c r="H95" i="12" l="1"/>
  <c r="H81" i="13"/>
  <c r="G81" i="13" l="1"/>
  <c r="I81" i="13" s="1"/>
  <c r="E96" i="12"/>
  <c r="G96" i="12" s="1"/>
  <c r="H82" i="13" l="1"/>
  <c r="H96" i="12"/>
  <c r="G82" i="13" l="1"/>
  <c r="I82" i="13" s="1"/>
  <c r="E97" i="12"/>
  <c r="G97" i="12" s="1"/>
  <c r="H97" i="12" l="1"/>
  <c r="H83" i="13"/>
  <c r="G83" i="13" l="1"/>
  <c r="I83" i="13" s="1"/>
  <c r="E98" i="12"/>
  <c r="G98" i="12" s="1"/>
  <c r="H84" i="13" l="1"/>
  <c r="H98" i="12"/>
  <c r="G84" i="13" l="1"/>
  <c r="I84" i="13" s="1"/>
  <c r="E99" i="12"/>
  <c r="G99" i="12" s="1"/>
  <c r="H99" i="12" l="1"/>
  <c r="H85" i="13"/>
  <c r="G85" i="13" l="1"/>
  <c r="I85" i="13" s="1"/>
  <c r="E100" i="12"/>
  <c r="G100" i="12" s="1"/>
  <c r="H86" i="13" l="1"/>
  <c r="H100" i="12"/>
  <c r="G86" i="13" l="1"/>
  <c r="I86" i="13" s="1"/>
  <c r="E101" i="12"/>
  <c r="G101" i="12" s="1"/>
  <c r="H101" i="12" l="1"/>
  <c r="H87" i="13"/>
  <c r="G87" i="13" l="1"/>
  <c r="I87" i="13" s="1"/>
  <c r="E102" i="12"/>
  <c r="G102" i="12" s="1"/>
  <c r="H88" i="13" l="1"/>
  <c r="H102" i="12"/>
  <c r="G88" i="13" l="1"/>
  <c r="I88" i="13" s="1"/>
  <c r="E103" i="12"/>
  <c r="G103" i="12" s="1"/>
  <c r="H103" i="12" l="1"/>
  <c r="H89" i="13"/>
  <c r="G89" i="13" l="1"/>
  <c r="I89" i="13" s="1"/>
  <c r="E104" i="12"/>
  <c r="G104" i="12" s="1"/>
  <c r="H90" i="13" l="1"/>
  <c r="H104" i="12"/>
  <c r="G90" i="13" l="1"/>
  <c r="I90" i="13" s="1"/>
  <c r="E105" i="12"/>
  <c r="G105" i="12" s="1"/>
  <c r="H105" i="12" l="1"/>
  <c r="H91" i="13"/>
  <c r="G91" i="13" l="1"/>
  <c r="I91" i="13" s="1"/>
  <c r="E106" i="12"/>
  <c r="G106" i="12" s="1"/>
  <c r="H92" i="13" l="1"/>
  <c r="H106" i="12"/>
  <c r="G92" i="13" l="1"/>
  <c r="I92" i="13" s="1"/>
  <c r="E107" i="12"/>
  <c r="G107" i="12" s="1"/>
  <c r="H107" i="12" l="1"/>
  <c r="H93" i="13"/>
  <c r="G93" i="13" l="1"/>
  <c r="I93" i="13" s="1"/>
  <c r="E108" i="12"/>
  <c r="G108" i="12" s="1"/>
  <c r="H94" i="13" l="1"/>
  <c r="H108" i="12"/>
  <c r="G94" i="13" l="1"/>
  <c r="I94" i="13" s="1"/>
  <c r="E109" i="12"/>
  <c r="G109" i="12" s="1"/>
  <c r="H109" i="12" l="1"/>
  <c r="H95" i="13"/>
  <c r="G95" i="13" l="1"/>
  <c r="I95" i="13" s="1"/>
  <c r="E110" i="12"/>
  <c r="G110" i="12" s="1"/>
  <c r="H110" i="12" l="1"/>
  <c r="H96" i="13"/>
  <c r="C119" i="13" l="1"/>
  <c r="C122" i="13"/>
  <c r="C127" i="13"/>
  <c r="C121" i="13"/>
  <c r="C128" i="13"/>
  <c r="C116" i="13"/>
  <c r="C117" i="13"/>
  <c r="C109" i="13"/>
  <c r="C113" i="13"/>
  <c r="C114" i="13"/>
  <c r="C110" i="13"/>
  <c r="C120" i="13"/>
  <c r="C125" i="13"/>
  <c r="C126" i="13"/>
  <c r="H97" i="13"/>
  <c r="E12" i="13" s="1"/>
  <c r="E13" i="13" s="1"/>
  <c r="C112" i="13"/>
  <c r="C118" i="13"/>
  <c r="C115" i="13"/>
  <c r="C111" i="13"/>
  <c r="C124" i="13"/>
  <c r="C123" i="13"/>
  <c r="G96" i="13"/>
  <c r="E111" i="12"/>
  <c r="C129" i="13" l="1"/>
  <c r="B112" i="13"/>
  <c r="F112" i="13" s="1"/>
  <c r="B119" i="13"/>
  <c r="F119" i="13" s="1"/>
  <c r="B126" i="13"/>
  <c r="F126" i="13" s="1"/>
  <c r="B115" i="13"/>
  <c r="F115" i="13" s="1"/>
  <c r="B125" i="13"/>
  <c r="F125" i="13" s="1"/>
  <c r="B116" i="13"/>
  <c r="F116" i="13" s="1"/>
  <c r="B117" i="13"/>
  <c r="F117" i="13" s="1"/>
  <c r="B124" i="13"/>
  <c r="F124" i="13" s="1"/>
  <c r="B122" i="13"/>
  <c r="F122" i="13" s="1"/>
  <c r="G97" i="13"/>
  <c r="B111" i="13"/>
  <c r="F111" i="13" s="1"/>
  <c r="B114" i="13"/>
  <c r="F114" i="13" s="1"/>
  <c r="B123" i="13"/>
  <c r="F123" i="13" s="1"/>
  <c r="B109" i="13"/>
  <c r="B118" i="13"/>
  <c r="F118" i="13" s="1"/>
  <c r="B128" i="13"/>
  <c r="F128" i="13" s="1"/>
  <c r="B113" i="13"/>
  <c r="F113" i="13" s="1"/>
  <c r="B127" i="13"/>
  <c r="F127" i="13" s="1"/>
  <c r="B121" i="13"/>
  <c r="F121" i="13" s="1"/>
  <c r="B120" i="13"/>
  <c r="F120" i="13" s="1"/>
  <c r="B110" i="13"/>
  <c r="F110" i="13" s="1"/>
  <c r="I96" i="13"/>
  <c r="B129" i="13" l="1"/>
  <c r="F109" i="13"/>
  <c r="F129" i="13" s="1"/>
</calcChain>
</file>

<file path=xl/sharedStrings.xml><?xml version="1.0" encoding="utf-8"?>
<sst xmlns="http://schemas.openxmlformats.org/spreadsheetml/2006/main" count="176" uniqueCount="127">
  <si>
    <t>Unamortized</t>
  </si>
  <si>
    <t>Reallocated</t>
  </si>
  <si>
    <t>Total</t>
  </si>
  <si>
    <t>Contributions</t>
  </si>
  <si>
    <t>Employer</t>
  </si>
  <si>
    <t>Pools</t>
  </si>
  <si>
    <t>Totals</t>
  </si>
  <si>
    <t>Sheet Metal Workers' National Pension Fund</t>
  </si>
  <si>
    <t>5-Year Total,</t>
  </si>
  <si>
    <t>Employer's</t>
  </si>
  <si>
    <t>Adjusted for</t>
  </si>
  <si>
    <t>Share of</t>
  </si>
  <si>
    <t>5-Year</t>
  </si>
  <si>
    <t>Withdrawn</t>
  </si>
  <si>
    <t>As of 12/31</t>
  </si>
  <si>
    <t>Employers</t>
  </si>
  <si>
    <t>Date of Notice:</t>
  </si>
  <si>
    <t>Employer Name:</t>
  </si>
  <si>
    <t>Date of Withdrawal:</t>
  </si>
  <si>
    <t>Net Withdrawal Liability Assessment:</t>
  </si>
  <si>
    <t>Plan Year</t>
  </si>
  <si>
    <t>Contribution</t>
  </si>
  <si>
    <t>Hours for Which</t>
  </si>
  <si>
    <t>Average</t>
  </si>
  <si>
    <t>Ended 12/31</t>
  </si>
  <si>
    <t>Rate</t>
  </si>
  <si>
    <t>Hours</t>
  </si>
  <si>
    <t>Payment Amount:</t>
  </si>
  <si>
    <t>b)  Highest hourly contribution rate during 10-year period:</t>
  </si>
  <si>
    <t>c)  Annual payment:  ((a)x(b))</t>
  </si>
  <si>
    <t>d)  Quarterly payment:  ((c)/4)</t>
  </si>
  <si>
    <t>Schedule Of Employer Withdrawal Liability Payments</t>
  </si>
  <si>
    <t>Interest =</t>
  </si>
  <si>
    <t>Estimated</t>
  </si>
  <si>
    <t>Quarterly</t>
  </si>
  <si>
    <t>Payment</t>
  </si>
  <si>
    <t>Balance</t>
  </si>
  <si>
    <t>Principal</t>
  </si>
  <si>
    <t>Annual</t>
  </si>
  <si>
    <t>Cumulative</t>
  </si>
  <si>
    <t>Number</t>
  </si>
  <si>
    <t>Date</t>
  </si>
  <si>
    <t>Owed</t>
  </si>
  <si>
    <t>Amount</t>
  </si>
  <si>
    <t>Interest</t>
  </si>
  <si>
    <t>Exhibit I</t>
  </si>
  <si>
    <t>Exhibit II</t>
  </si>
  <si>
    <t>Exhibit III</t>
  </si>
  <si>
    <t>Affected Benefits</t>
  </si>
  <si>
    <t>C.  [B]-[A] not less than zero</t>
  </si>
  <si>
    <t>B.  Lesser of 50,000 and 0.75% of UVB</t>
  </si>
  <si>
    <t>3-Year</t>
  </si>
  <si>
    <t>Were Required</t>
  </si>
  <si>
    <t>Determination of Employer Withdrawal Liability Payments</t>
  </si>
  <si>
    <t>De minimis reduction</t>
  </si>
  <si>
    <t>A.  Excess assessment (over $100,000)</t>
  </si>
  <si>
    <t>a)  Average hours during highest consecutive 3-year period:</t>
  </si>
  <si>
    <t>Gross allocable amount of unfunded vested benefits</t>
  </si>
  <si>
    <t>Net allocable amount of unfunded vested benefits*</t>
  </si>
  <si>
    <t>* Does not reflect any impact of any partial withdrawal,</t>
  </si>
  <si>
    <t xml:space="preserve">   limitation on annual payments or sale of assets</t>
  </si>
  <si>
    <t>Basic</t>
  </si>
  <si>
    <t>Unamortized Balance of Withdrawal Liability Pools</t>
  </si>
  <si>
    <t>Year Ended</t>
  </si>
  <si>
    <t>Estimation of Interest and Principal Payments</t>
  </si>
  <si>
    <t xml:space="preserve">If Payment Schedule is 20 Years or More </t>
  </si>
  <si>
    <t>Obtain the Following Info from the Determination Worksheet</t>
  </si>
  <si>
    <t>A</t>
  </si>
  <si>
    <t>Total W/L</t>
  </si>
  <si>
    <t>Not Applicable</t>
  </si>
  <si>
    <t>B</t>
  </si>
  <si>
    <t>Yearly Payment</t>
  </si>
  <si>
    <t>C</t>
  </si>
  <si>
    <t>Chosen Payment</t>
  </si>
  <si>
    <t>D</t>
  </si>
  <si>
    <t>Full years (max 20)</t>
  </si>
  <si>
    <t>E</t>
  </si>
  <si>
    <t>Payment period choice</t>
  </si>
  <si>
    <t>Enter 12 if monthly, 4 if quarterly</t>
  </si>
  <si>
    <t>F</t>
  </si>
  <si>
    <t>Total #  Full Payments</t>
  </si>
  <si>
    <t>This is a calculated field.  Do not enter any values.</t>
  </si>
  <si>
    <t>G</t>
  </si>
  <si>
    <t>Last Partial Payment</t>
  </si>
  <si>
    <t>WDL Assessed</t>
  </si>
  <si>
    <t>Reallocted to</t>
  </si>
  <si>
    <t>Calculated Cells -- Do not enter any values here</t>
  </si>
  <si>
    <t>by Fund</t>
  </si>
  <si>
    <t>WDL Pool</t>
  </si>
  <si>
    <t>H</t>
  </si>
  <si>
    <t>Valuation Interest</t>
  </si>
  <si>
    <t>I</t>
  </si>
  <si>
    <t xml:space="preserve">Present Value of 20-Year Payment Stream  </t>
  </si>
  <si>
    <t>J</t>
  </si>
  <si>
    <t>Period Interest</t>
  </si>
  <si>
    <t>Period</t>
  </si>
  <si>
    <t>Sheet Metal Workers National Pension Fund</t>
  </si>
  <si>
    <t>Withdrawal Liability</t>
  </si>
  <si>
    <t>Withdrawal date</t>
  </si>
  <si>
    <t>Initial payment due</t>
  </si>
  <si>
    <t>Assessment</t>
  </si>
  <si>
    <t>Total WL</t>
  </si>
  <si>
    <t>Remaining</t>
  </si>
  <si>
    <t>Date Due</t>
  </si>
  <si>
    <t>Date Paid</t>
  </si>
  <si>
    <t>Check no.</t>
  </si>
  <si>
    <t>Amt. Due</t>
  </si>
  <si>
    <t>Amt. Paid</t>
  </si>
  <si>
    <t># of</t>
  </si>
  <si>
    <t>Daily</t>
  </si>
  <si>
    <t>Outstanding</t>
  </si>
  <si>
    <t>Due</t>
  </si>
  <si>
    <t>Thru Date</t>
  </si>
  <si>
    <t>Days</t>
  </si>
  <si>
    <t>Total Due</t>
  </si>
  <si>
    <t>Payments Summary</t>
  </si>
  <si>
    <t>Year</t>
  </si>
  <si>
    <t>Regular</t>
  </si>
  <si>
    <t>Delinq</t>
  </si>
  <si>
    <t>Ending</t>
  </si>
  <si>
    <t>Interest Paid</t>
  </si>
  <si>
    <t>Int Paid</t>
  </si>
  <si>
    <t>Int Due</t>
  </si>
  <si>
    <t>Total Paid</t>
  </si>
  <si>
    <t>Employer - provisional 20 year schedule</t>
  </si>
  <si>
    <t>For Withdrawals During the Plan Year Ending December 31, 2023</t>
  </si>
  <si>
    <t>Sample Employer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</si>
</sst>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mmmm\ d\,\ yyyy"/>
    <numFmt numFmtId="167" formatCode="&quot;$&quot;#,##0.00"/>
    <numFmt numFmtId="168" formatCode="0.00000"/>
    <numFmt numFmtId="169" formatCode="[$-409]mmm\-yy;@"/>
    <numFmt numFmtId="170" formatCode="mm/dd/yy;@"/>
    <numFmt numFmtId="171" formatCode="mm/dd/yy"/>
    <numFmt numFmtId="172" formatCode="_(* #,##0.0000000_);_(* \(#,##0.0000000\);_(* &quot;-&quot;??_);_(@_)"/>
    <numFmt numFmtId="173" formatCode="0.000000000"/>
  </numFmts>
  <fonts count="2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4"/>
      <color indexed="12"/>
      <name val="Arial"/>
      <family val="2"/>
    </font>
    <font>
      <b/>
      <sz val="12"/>
      <name val="Arial"/>
      <family val="2"/>
    </font>
    <font>
      <sz val="12"/>
      <name val="Helv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i/>
      <sz val="9"/>
      <name val="Arial"/>
      <family val="2"/>
    </font>
    <font>
      <b/>
      <u/>
      <sz val="10"/>
      <color indexed="12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38" fontId="7" fillId="0" borderId="0" applyFill="0" applyBorder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ill="0" applyBorder="0" applyAlignment="0" applyProtection="0"/>
    <xf numFmtId="3" fontId="2" fillId="0" borderId="0" applyFill="0" applyBorder="0" applyAlignment="0" applyProtection="0"/>
    <xf numFmtId="5" fontId="2" fillId="0" borderId="0" applyFill="0" applyBorder="0" applyAlignment="0" applyProtection="0"/>
    <xf numFmtId="166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6" fillId="0" borderId="0"/>
    <xf numFmtId="0" fontId="2" fillId="0" borderId="0" applyNumberFormat="0" applyFill="0" applyBorder="0" applyAlignment="0" applyProtection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horizontal="center"/>
    </xf>
    <xf numFmtId="37" fontId="0" fillId="0" borderId="0" xfId="0" applyNumberFormat="1"/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/>
    <xf numFmtId="43" fontId="1" fillId="0" borderId="0" xfId="2" applyFill="1"/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43" fontId="1" fillId="0" borderId="0" xfId="2" applyAlignment="1">
      <alignment horizontal="centerContinuous"/>
    </xf>
    <xf numFmtId="43" fontId="1" fillId="0" borderId="0" xfId="2" applyAlignment="1">
      <alignment horizontal="center"/>
    </xf>
    <xf numFmtId="164" fontId="0" fillId="0" borderId="3" xfId="0" applyNumberFormat="1" applyBorder="1" applyAlignment="1">
      <alignment horizontal="centerContinuous"/>
    </xf>
    <xf numFmtId="164" fontId="1" fillId="0" borderId="0" xfId="2" applyNumberFormat="1"/>
    <xf numFmtId="43" fontId="1" fillId="0" borderId="0" xfId="2"/>
    <xf numFmtId="0" fontId="6" fillId="0" borderId="0" xfId="16" applyFont="1" applyAlignment="1">
      <alignment horizontal="centerContinuous"/>
    </xf>
    <xf numFmtId="0" fontId="6" fillId="0" borderId="0" xfId="16" applyFont="1" applyAlignment="1">
      <alignment horizontal="right"/>
    </xf>
    <xf numFmtId="0" fontId="4" fillId="0" borderId="0" xfId="14" applyFont="1" applyFill="1" applyBorder="1" applyAlignment="1" applyProtection="1">
      <alignment horizontal="left"/>
      <protection locked="0"/>
    </xf>
    <xf numFmtId="0" fontId="4" fillId="0" borderId="0" xfId="15" applyFont="1" applyAlignment="1">
      <alignment horizontal="left"/>
    </xf>
    <xf numFmtId="0" fontId="10" fillId="0" borderId="0" xfId="14" applyFont="1" applyFill="1" applyBorder="1" applyAlignment="1">
      <alignment horizontal="left"/>
    </xf>
    <xf numFmtId="0" fontId="6" fillId="0" borderId="0" xfId="15" applyFont="1" applyAlignment="1">
      <alignment horizontal="left"/>
    </xf>
    <xf numFmtId="0" fontId="6" fillId="0" borderId="0" xfId="15" applyFont="1" applyAlignment="1">
      <alignment horizontal="right"/>
    </xf>
    <xf numFmtId="0" fontId="6" fillId="0" borderId="0" xfId="14" applyFont="1" applyFill="1" applyBorder="1" applyAlignment="1">
      <alignment horizontal="left"/>
    </xf>
    <xf numFmtId="167" fontId="6" fillId="0" borderId="0" xfId="15" applyNumberFormat="1" applyFont="1" applyAlignment="1" applyProtection="1">
      <alignment horizontal="right"/>
      <protection locked="0"/>
    </xf>
    <xf numFmtId="167" fontId="6" fillId="0" borderId="0" xfId="16" applyNumberFormat="1" applyFont="1" applyAlignment="1">
      <alignment horizontal="centerContinuous"/>
    </xf>
    <xf numFmtId="1" fontId="6" fillId="0" borderId="0" xfId="16" applyNumberFormat="1" applyFont="1" applyAlignment="1">
      <alignment horizontal="centerContinuous"/>
    </xf>
    <xf numFmtId="166" fontId="6" fillId="0" borderId="0" xfId="16" applyNumberFormat="1" applyFont="1" applyAlignment="1">
      <alignment horizontal="centerContinuous"/>
    </xf>
    <xf numFmtId="1" fontId="6" fillId="0" borderId="0" xfId="15" applyNumberFormat="1" applyFont="1" applyAlignment="1">
      <alignment horizontal="centerContinuous"/>
    </xf>
    <xf numFmtId="166" fontId="6" fillId="0" borderId="0" xfId="15" applyNumberFormat="1" applyFont="1" applyAlignment="1">
      <alignment horizontal="centerContinuous"/>
    </xf>
    <xf numFmtId="0" fontId="6" fillId="0" borderId="0" xfId="15" applyFont="1" applyAlignment="1">
      <alignment horizontal="centerContinuous"/>
    </xf>
    <xf numFmtId="0" fontId="6" fillId="0" borderId="0" xfId="14" applyFont="1" applyFill="1" applyBorder="1" applyAlignment="1" applyProtection="1">
      <alignment horizontal="centerContinuous"/>
      <protection locked="0"/>
    </xf>
    <xf numFmtId="167" fontId="6" fillId="0" borderId="0" xfId="14" applyNumberFormat="1" applyFont="1" applyFill="1" applyBorder="1" applyAlignment="1" applyProtection="1">
      <alignment horizontal="centerContinuous"/>
      <protection locked="0"/>
    </xf>
    <xf numFmtId="1" fontId="10" fillId="0" borderId="0" xfId="14" applyNumberFormat="1" applyFont="1" applyFill="1" applyBorder="1" applyAlignment="1">
      <alignment horizontal="center"/>
    </xf>
    <xf numFmtId="166" fontId="6" fillId="0" borderId="0" xfId="15" applyNumberFormat="1" applyFont="1" applyAlignment="1">
      <alignment horizontal="left"/>
    </xf>
    <xf numFmtId="167" fontId="6" fillId="0" borderId="0" xfId="15" applyNumberFormat="1" applyFont="1" applyAlignment="1">
      <alignment horizontal="left"/>
    </xf>
    <xf numFmtId="1" fontId="6" fillId="0" borderId="0" xfId="15" applyNumberFormat="1" applyFont="1" applyAlignment="1">
      <alignment horizontal="center"/>
    </xf>
    <xf numFmtId="0" fontId="4" fillId="0" borderId="0" xfId="15" applyFont="1" applyAlignment="1" applyProtection="1">
      <alignment horizontal="right"/>
      <protection locked="0"/>
    </xf>
    <xf numFmtId="14" fontId="4" fillId="0" borderId="0" xfId="15" applyNumberFormat="1" applyFont="1" applyAlignment="1" applyProtection="1">
      <alignment horizontal="right"/>
      <protection locked="0"/>
    </xf>
    <xf numFmtId="166" fontId="10" fillId="0" borderId="0" xfId="14" applyNumberFormat="1" applyFont="1" applyFill="1" applyBorder="1" applyAlignment="1">
      <alignment horizontal="left"/>
    </xf>
    <xf numFmtId="167" fontId="4" fillId="0" borderId="4" xfId="15" applyNumberFormat="1" applyFont="1" applyBorder="1" applyAlignment="1">
      <alignment horizontal="right"/>
    </xf>
    <xf numFmtId="1" fontId="6" fillId="0" borderId="0" xfId="16" applyNumberFormat="1" applyFont="1" applyAlignment="1">
      <alignment horizontal="center"/>
    </xf>
    <xf numFmtId="166" fontId="6" fillId="0" borderId="0" xfId="16" applyNumberFormat="1" applyFont="1" applyAlignment="1">
      <alignment horizontal="left"/>
    </xf>
    <xf numFmtId="0" fontId="6" fillId="0" borderId="0" xfId="16" applyFont="1" applyAlignment="1">
      <alignment horizontal="center"/>
    </xf>
    <xf numFmtId="167" fontId="6" fillId="0" borderId="0" xfId="16" applyNumberFormat="1" applyFont="1" applyAlignment="1">
      <alignment horizontal="right"/>
    </xf>
    <xf numFmtId="166" fontId="6" fillId="0" borderId="0" xfId="16" applyNumberFormat="1" applyFont="1" applyAlignment="1">
      <alignment horizontal="center"/>
    </xf>
    <xf numFmtId="5" fontId="6" fillId="0" borderId="0" xfId="16" applyNumberFormat="1" applyFont="1" applyAlignment="1">
      <alignment horizontal="center"/>
    </xf>
    <xf numFmtId="1" fontId="5" fillId="0" borderId="0" xfId="16" applyNumberFormat="1" applyFont="1" applyAlignment="1">
      <alignment horizontal="center"/>
    </xf>
    <xf numFmtId="166" fontId="5" fillId="0" borderId="0" xfId="16" applyNumberFormat="1" applyFont="1" applyAlignment="1">
      <alignment horizontal="center"/>
    </xf>
    <xf numFmtId="0" fontId="5" fillId="0" borderId="0" xfId="16" applyFont="1" applyAlignment="1">
      <alignment horizontal="center"/>
    </xf>
    <xf numFmtId="0" fontId="5" fillId="0" borderId="0" xfId="16" applyFont="1" applyAlignment="1">
      <alignment horizontal="right"/>
    </xf>
    <xf numFmtId="4" fontId="6" fillId="0" borderId="0" xfId="16" applyNumberFormat="1" applyFont="1" applyAlignment="1">
      <alignment horizontal="right"/>
    </xf>
    <xf numFmtId="7" fontId="6" fillId="0" borderId="0" xfId="16" applyNumberFormat="1" applyFont="1" applyAlignment="1">
      <alignment horizontal="right"/>
    </xf>
    <xf numFmtId="41" fontId="1" fillId="0" borderId="0" xfId="0" applyNumberFormat="1" applyFont="1"/>
    <xf numFmtId="167" fontId="6" fillId="0" borderId="0" xfId="16" applyNumberFormat="1" applyFont="1" applyAlignment="1">
      <alignment horizontal="center"/>
    </xf>
    <xf numFmtId="167" fontId="5" fillId="0" borderId="0" xfId="16" applyNumberFormat="1" applyFont="1" applyAlignment="1">
      <alignment horizontal="center"/>
    </xf>
    <xf numFmtId="164" fontId="6" fillId="0" borderId="0" xfId="0" applyNumberFormat="1" applyFont="1"/>
    <xf numFmtId="14" fontId="11" fillId="2" borderId="0" xfId="15" applyNumberFormat="1" applyFont="1" applyFill="1" applyAlignment="1" applyProtection="1">
      <alignment horizontal="right"/>
      <protection locked="0"/>
    </xf>
    <xf numFmtId="0" fontId="6" fillId="0" borderId="0" xfId="15" applyFont="1" applyAlignment="1">
      <alignment horizontal="center"/>
    </xf>
    <xf numFmtId="0" fontId="5" fillId="0" borderId="0" xfId="14" applyFont="1" applyFill="1" applyBorder="1" applyAlignment="1" applyProtection="1">
      <alignment horizontal="center"/>
      <protection locked="0"/>
    </xf>
    <xf numFmtId="0" fontId="5" fillId="0" borderId="0" xfId="15" applyFont="1" applyAlignment="1">
      <alignment horizontal="center"/>
    </xf>
    <xf numFmtId="4" fontId="11" fillId="2" borderId="0" xfId="5" applyNumberFormat="1" applyFont="1" applyFill="1" applyBorder="1" applyAlignment="1" applyProtection="1">
      <alignment horizontal="right" indent="3"/>
      <protection locked="0"/>
    </xf>
    <xf numFmtId="164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43" fontId="6" fillId="0" borderId="0" xfId="2" applyFont="1" applyAlignment="1">
      <alignment horizontal="centerContinuous"/>
    </xf>
    <xf numFmtId="0" fontId="6" fillId="0" borderId="0" xfId="0" applyFont="1"/>
    <xf numFmtId="167" fontId="4" fillId="0" borderId="0" xfId="15" applyNumberFormat="1" applyFont="1" applyProtection="1">
      <protection locked="0"/>
    </xf>
    <xf numFmtId="164" fontId="13" fillId="0" borderId="0" xfId="0" applyNumberFormat="1" applyFont="1"/>
    <xf numFmtId="37" fontId="6" fillId="0" borderId="0" xfId="12" applyNumberFormat="1"/>
    <xf numFmtId="41" fontId="6" fillId="0" borderId="0" xfId="12" applyNumberFormat="1"/>
    <xf numFmtId="43" fontId="4" fillId="0" borderId="0" xfId="2" applyFont="1"/>
    <xf numFmtId="167" fontId="4" fillId="0" borderId="0" xfId="16" applyNumberFormat="1" applyFont="1" applyAlignment="1">
      <alignment horizontal="right"/>
    </xf>
    <xf numFmtId="0" fontId="4" fillId="0" borderId="0" xfId="14" applyFont="1" applyFill="1" applyBorder="1" applyAlignment="1" applyProtection="1">
      <alignment horizontal="center"/>
      <protection locked="0"/>
    </xf>
    <xf numFmtId="0" fontId="4" fillId="0" borderId="0" xfId="15" applyFont="1" applyAlignment="1">
      <alignment horizontal="center"/>
    </xf>
    <xf numFmtId="14" fontId="6" fillId="0" borderId="0" xfId="15" applyNumberFormat="1" applyFont="1" applyAlignment="1">
      <alignment horizontal="center"/>
    </xf>
    <xf numFmtId="4" fontId="11" fillId="0" borderId="0" xfId="5" applyNumberFormat="1" applyFont="1" applyFill="1" applyBorder="1" applyAlignment="1" applyProtection="1">
      <alignment horizontal="center"/>
      <protection locked="0"/>
    </xf>
    <xf numFmtId="37" fontId="0" fillId="0" borderId="6" xfId="0" applyNumberFormat="1" applyBorder="1"/>
    <xf numFmtId="0" fontId="6" fillId="0" borderId="0" xfId="0" applyFont="1" applyAlignment="1">
      <alignment horizontal="center"/>
    </xf>
    <xf numFmtId="4" fontId="6" fillId="0" borderId="0" xfId="15" applyNumberFormat="1" applyFont="1" applyAlignment="1">
      <alignment horizontal="right"/>
    </xf>
    <xf numFmtId="167" fontId="6" fillId="0" borderId="0" xfId="15" applyNumberFormat="1" applyFont="1" applyAlignment="1">
      <alignment horizontal="right"/>
    </xf>
    <xf numFmtId="167" fontId="4" fillId="0" borderId="0" xfId="15" applyNumberFormat="1" applyFont="1" applyAlignment="1">
      <alignment horizontal="right"/>
    </xf>
    <xf numFmtId="166" fontId="6" fillId="3" borderId="0" xfId="16" applyNumberFormat="1" applyFont="1" applyFill="1" applyAlignment="1">
      <alignment horizontal="left"/>
    </xf>
    <xf numFmtId="0" fontId="1" fillId="0" borderId="0" xfId="20"/>
    <xf numFmtId="0" fontId="16" fillId="0" borderId="0" xfId="20" applyFont="1"/>
    <xf numFmtId="0" fontId="4" fillId="0" borderId="0" xfId="20" applyFont="1"/>
    <xf numFmtId="0" fontId="17" fillId="0" borderId="8" xfId="20" applyFont="1" applyBorder="1"/>
    <xf numFmtId="0" fontId="18" fillId="0" borderId="9" xfId="20" applyFont="1" applyBorder="1"/>
    <xf numFmtId="0" fontId="18" fillId="0" borderId="10" xfId="20" applyFont="1" applyBorder="1"/>
    <xf numFmtId="0" fontId="18" fillId="0" borderId="11" xfId="20" applyFont="1" applyBorder="1"/>
    <xf numFmtId="0" fontId="18" fillId="0" borderId="0" xfId="20" applyFont="1"/>
    <xf numFmtId="0" fontId="18" fillId="0" borderId="12" xfId="20" applyFont="1" applyBorder="1"/>
    <xf numFmtId="4" fontId="1" fillId="4" borderId="12" xfId="20" applyNumberFormat="1" applyFill="1" applyBorder="1"/>
    <xf numFmtId="0" fontId="18" fillId="0" borderId="0" xfId="20" applyFont="1" applyAlignment="1">
      <alignment wrapText="1"/>
    </xf>
    <xf numFmtId="0" fontId="1" fillId="0" borderId="12" xfId="20" applyBorder="1"/>
    <xf numFmtId="0" fontId="10" fillId="0" borderId="0" xfId="20" applyFont="1"/>
    <xf numFmtId="0" fontId="18" fillId="0" borderId="13" xfId="20" applyFont="1" applyBorder="1"/>
    <xf numFmtId="0" fontId="18" fillId="0" borderId="14" xfId="20" applyFont="1" applyBorder="1"/>
    <xf numFmtId="0" fontId="18" fillId="0" borderId="14" xfId="20" applyFont="1" applyBorder="1" applyAlignment="1">
      <alignment wrapText="1"/>
    </xf>
    <xf numFmtId="0" fontId="1" fillId="0" borderId="9" xfId="20" applyBorder="1"/>
    <xf numFmtId="0" fontId="1" fillId="0" borderId="10" xfId="20" applyBorder="1"/>
    <xf numFmtId="0" fontId="1" fillId="0" borderId="14" xfId="20" applyBorder="1"/>
    <xf numFmtId="0" fontId="1" fillId="0" borderId="15" xfId="20" applyBorder="1"/>
    <xf numFmtId="0" fontId="10" fillId="0" borderId="0" xfId="20" applyFont="1" applyAlignment="1">
      <alignment wrapText="1"/>
    </xf>
    <xf numFmtId="0" fontId="19" fillId="0" borderId="0" xfId="20" applyFont="1" applyAlignment="1">
      <alignment horizontal="center"/>
    </xf>
    <xf numFmtId="0" fontId="5" fillId="0" borderId="16" xfId="20" applyFont="1" applyBorder="1" applyAlignment="1">
      <alignment horizontal="center"/>
    </xf>
    <xf numFmtId="0" fontId="20" fillId="0" borderId="0" xfId="20" applyFont="1"/>
    <xf numFmtId="0" fontId="5" fillId="0" borderId="17" xfId="20" applyFont="1" applyBorder="1" applyAlignment="1">
      <alignment horizontal="center"/>
    </xf>
    <xf numFmtId="0" fontId="1" fillId="0" borderId="17" xfId="20" applyBorder="1"/>
    <xf numFmtId="43" fontId="1" fillId="0" borderId="0" xfId="21" applyFont="1" applyFill="1" applyBorder="1"/>
    <xf numFmtId="43" fontId="1" fillId="4" borderId="0" xfId="21" applyFont="1" applyFill="1" applyBorder="1"/>
    <xf numFmtId="168" fontId="1" fillId="0" borderId="0" xfId="20" applyNumberFormat="1"/>
    <xf numFmtId="0" fontId="1" fillId="0" borderId="18" xfId="20" applyBorder="1"/>
    <xf numFmtId="43" fontId="18" fillId="0" borderId="0" xfId="20" applyNumberFormat="1" applyFont="1"/>
    <xf numFmtId="8" fontId="1" fillId="0" borderId="0" xfId="20" applyNumberFormat="1"/>
    <xf numFmtId="43" fontId="1" fillId="0" borderId="0" xfId="20" applyNumberFormat="1"/>
    <xf numFmtId="0" fontId="1" fillId="0" borderId="0" xfId="20" applyAlignment="1">
      <alignment horizontal="right"/>
    </xf>
    <xf numFmtId="0" fontId="1" fillId="0" borderId="0" xfId="20" applyAlignment="1">
      <alignment horizontal="center"/>
    </xf>
    <xf numFmtId="4" fontId="1" fillId="0" borderId="0" xfId="20" applyNumberFormat="1"/>
    <xf numFmtId="43" fontId="4" fillId="0" borderId="0" xfId="21" applyFont="1" applyAlignment="1">
      <alignment horizontal="center"/>
    </xf>
    <xf numFmtId="169" fontId="1" fillId="0" borderId="0" xfId="20" applyNumberFormat="1"/>
    <xf numFmtId="170" fontId="0" fillId="0" borderId="0" xfId="21" applyNumberFormat="1" applyFont="1"/>
    <xf numFmtId="169" fontId="5" fillId="0" borderId="0" xfId="20" applyNumberFormat="1" applyFont="1"/>
    <xf numFmtId="43" fontId="0" fillId="0" borderId="0" xfId="21" applyFont="1"/>
    <xf numFmtId="43" fontId="1" fillId="0" borderId="0" xfId="20" applyNumberFormat="1" applyAlignment="1">
      <alignment horizontal="center"/>
    </xf>
    <xf numFmtId="43" fontId="15" fillId="0" borderId="0" xfId="21" applyFont="1"/>
    <xf numFmtId="43" fontId="15" fillId="0" borderId="19" xfId="21" applyFont="1" applyBorder="1"/>
    <xf numFmtId="169" fontId="5" fillId="0" borderId="0" xfId="20" applyNumberFormat="1" applyFont="1" applyAlignment="1">
      <alignment horizontal="center"/>
    </xf>
    <xf numFmtId="0" fontId="5" fillId="0" borderId="0" xfId="20" applyFont="1" applyAlignment="1">
      <alignment horizontal="center"/>
    </xf>
    <xf numFmtId="43" fontId="5" fillId="0" borderId="0" xfId="21" applyFont="1" applyAlignment="1">
      <alignment horizontal="center"/>
    </xf>
    <xf numFmtId="43" fontId="15" fillId="0" borderId="0" xfId="21" applyFont="1" applyFill="1" applyBorder="1"/>
    <xf numFmtId="39" fontId="1" fillId="0" borderId="0" xfId="21" applyNumberFormat="1" applyFont="1" applyAlignment="1"/>
    <xf numFmtId="43" fontId="1" fillId="0" borderId="0" xfId="21" applyFont="1" applyAlignment="1"/>
    <xf numFmtId="43" fontId="1" fillId="0" borderId="19" xfId="20" applyNumberFormat="1" applyBorder="1"/>
    <xf numFmtId="43" fontId="0" fillId="0" borderId="0" xfId="21" applyFont="1" applyBorder="1"/>
    <xf numFmtId="171" fontId="1" fillId="0" borderId="0" xfId="20" applyNumberFormat="1" applyAlignment="1">
      <alignment horizontal="center"/>
    </xf>
    <xf numFmtId="9" fontId="1" fillId="0" borderId="0" xfId="23" applyFont="1" applyAlignment="1">
      <alignment horizontal="center"/>
    </xf>
    <xf numFmtId="169" fontId="1" fillId="0" borderId="0" xfId="20" applyNumberFormat="1" applyAlignment="1">
      <alignment horizontal="center"/>
    </xf>
    <xf numFmtId="170" fontId="5" fillId="0" borderId="0" xfId="20" applyNumberFormat="1" applyFont="1" applyAlignment="1">
      <alignment horizontal="center"/>
    </xf>
    <xf numFmtId="170" fontId="1" fillId="0" borderId="0" xfId="20" applyNumberFormat="1"/>
    <xf numFmtId="164" fontId="0" fillId="0" borderId="0" xfId="21" applyNumberFormat="1" applyFont="1"/>
    <xf numFmtId="10" fontId="0" fillId="0" borderId="0" xfId="23" applyNumberFormat="1" applyFont="1" applyAlignment="1"/>
    <xf numFmtId="172" fontId="0" fillId="0" borderId="0" xfId="21" applyNumberFormat="1" applyFont="1"/>
    <xf numFmtId="43" fontId="0" fillId="0" borderId="0" xfId="21" applyFont="1" applyAlignment="1">
      <alignment horizontal="center"/>
    </xf>
    <xf numFmtId="0" fontId="1" fillId="0" borderId="20" xfId="20" applyBorder="1"/>
    <xf numFmtId="44" fontId="0" fillId="0" borderId="21" xfId="24" applyFont="1" applyBorder="1"/>
    <xf numFmtId="44" fontId="0" fillId="0" borderId="0" xfId="24" applyFont="1" applyBorder="1"/>
    <xf numFmtId="169" fontId="4" fillId="0" borderId="0" xfId="20" applyNumberFormat="1" applyFont="1"/>
    <xf numFmtId="10" fontId="6" fillId="5" borderId="0" xfId="15" applyNumberFormat="1" applyFont="1" applyFill="1" applyAlignment="1" applyProtection="1">
      <alignment horizontal="left"/>
      <protection locked="0"/>
    </xf>
    <xf numFmtId="10" fontId="1" fillId="5" borderId="0" xfId="20" applyNumberFormat="1" applyFill="1"/>
    <xf numFmtId="14" fontId="6" fillId="3" borderId="0" xfId="16" applyNumberFormat="1" applyFont="1" applyFill="1" applyAlignment="1">
      <alignment horizontal="right"/>
    </xf>
    <xf numFmtId="14" fontId="1" fillId="0" borderId="0" xfId="16" applyNumberFormat="1" applyFont="1" applyAlignment="1">
      <alignment horizontal="right"/>
    </xf>
    <xf numFmtId="14" fontId="0" fillId="0" borderId="0" xfId="21" applyNumberFormat="1" applyFont="1"/>
    <xf numFmtId="13" fontId="18" fillId="0" borderId="0" xfId="20" applyNumberFormat="1" applyFont="1"/>
    <xf numFmtId="43" fontId="1" fillId="0" borderId="17" xfId="20" applyNumberFormat="1" applyBorder="1"/>
    <xf numFmtId="0" fontId="18" fillId="0" borderId="0" xfId="20" applyFont="1" applyAlignment="1">
      <alignment horizontal="center"/>
    </xf>
    <xf numFmtId="8" fontId="4" fillId="0" borderId="0" xfId="20" applyNumberFormat="1" applyFont="1"/>
    <xf numFmtId="1" fontId="4" fillId="0" borderId="0" xfId="20" applyNumberFormat="1" applyFont="1"/>
    <xf numFmtId="0" fontId="1" fillId="0" borderId="0" xfId="20" applyFont="1"/>
    <xf numFmtId="43" fontId="11" fillId="2" borderId="0" xfId="2" applyFont="1" applyFill="1" applyProtection="1">
      <protection locked="0"/>
    </xf>
    <xf numFmtId="0" fontId="6" fillId="0" borderId="0" xfId="16" applyFont="1" applyAlignment="1" applyProtection="1">
      <alignment horizontal="right"/>
    </xf>
    <xf numFmtId="0" fontId="6" fillId="0" borderId="0" xfId="15" applyFont="1" applyAlignment="1" applyProtection="1">
      <alignment horizontal="left"/>
    </xf>
    <xf numFmtId="0" fontId="10" fillId="0" borderId="0" xfId="14" applyFont="1" applyFill="1" applyBorder="1" applyAlignment="1" applyProtection="1">
      <alignment horizontal="left"/>
    </xf>
    <xf numFmtId="0" fontId="6" fillId="0" borderId="0" xfId="14" applyFont="1" applyFill="1" applyBorder="1" applyAlignment="1" applyProtection="1">
      <alignment horizontal="left"/>
    </xf>
    <xf numFmtId="0" fontId="6" fillId="0" borderId="0" xfId="15" applyFont="1" applyAlignment="1" applyProtection="1">
      <alignment horizontal="right"/>
    </xf>
    <xf numFmtId="0" fontId="6" fillId="0" borderId="0" xfId="16" applyFont="1" applyAlignment="1" applyProtection="1">
      <alignment horizontal="left"/>
    </xf>
    <xf numFmtId="167" fontId="6" fillId="0" borderId="0" xfId="15" applyNumberFormat="1" applyFont="1" applyAlignment="1" applyProtection="1">
      <alignment horizontal="right"/>
    </xf>
    <xf numFmtId="10" fontId="6" fillId="0" borderId="0" xfId="15" applyNumberFormat="1" applyFont="1" applyAlignment="1" applyProtection="1">
      <alignment horizontal="left"/>
    </xf>
    <xf numFmtId="14" fontId="11" fillId="0" borderId="0" xfId="15" applyNumberFormat="1" applyFont="1" applyAlignment="1" applyProtection="1">
      <alignment horizontal="right"/>
    </xf>
    <xf numFmtId="0" fontId="6" fillId="0" borderId="0" xfId="15" applyFont="1" applyAlignment="1" applyProtection="1">
      <alignment horizontal="center"/>
    </xf>
    <xf numFmtId="14" fontId="6" fillId="0" borderId="0" xfId="15" quotePrefix="1" applyNumberFormat="1" applyFont="1" applyAlignment="1" applyProtection="1">
      <alignment horizontal="center"/>
    </xf>
    <xf numFmtId="0" fontId="6" fillId="0" borderId="0" xfId="14" applyFont="1" applyFill="1" applyBorder="1" applyAlignment="1" applyProtection="1">
      <alignment horizontal="center"/>
    </xf>
    <xf numFmtId="0" fontId="5" fillId="0" borderId="0" xfId="14" applyFont="1" applyFill="1" applyBorder="1" applyAlignment="1" applyProtection="1">
      <alignment horizontal="center"/>
    </xf>
    <xf numFmtId="0" fontId="5" fillId="0" borderId="0" xfId="15" applyFont="1" applyAlignment="1" applyProtection="1">
      <alignment horizontal="center"/>
    </xf>
    <xf numFmtId="1" fontId="6" fillId="0" borderId="0" xfId="14" applyNumberFormat="1" applyFont="1" applyFill="1" applyBorder="1" applyAlignment="1" applyProtection="1">
      <alignment horizontal="center"/>
    </xf>
    <xf numFmtId="3" fontId="6" fillId="0" borderId="0" xfId="5" applyNumberFormat="1" applyFont="1" applyFill="1" applyBorder="1" applyAlignment="1" applyProtection="1">
      <alignment horizontal="right" indent="2"/>
    </xf>
    <xf numFmtId="4" fontId="11" fillId="0" borderId="0" xfId="5" applyNumberFormat="1" applyFont="1" applyFill="1" applyBorder="1" applyAlignment="1" applyProtection="1">
      <alignment horizontal="right" indent="2"/>
    </xf>
    <xf numFmtId="4" fontId="6" fillId="0" borderId="0" xfId="15" applyNumberFormat="1" applyFont="1" applyAlignment="1" applyProtection="1">
      <alignment horizontal="right" indent="2"/>
    </xf>
    <xf numFmtId="4" fontId="11" fillId="0" borderId="0" xfId="5" applyNumberFormat="1" applyFont="1" applyFill="1" applyBorder="1" applyAlignment="1" applyProtection="1">
      <alignment horizontal="right" indent="3"/>
    </xf>
    <xf numFmtId="14" fontId="11" fillId="0" borderId="0" xfId="15" applyNumberFormat="1" applyFont="1" applyAlignment="1" applyProtection="1">
      <alignment horizontal="left"/>
    </xf>
    <xf numFmtId="4" fontId="6" fillId="0" borderId="0" xfId="15" applyNumberFormat="1" applyFont="1" applyAlignment="1" applyProtection="1">
      <alignment horizontal="left"/>
    </xf>
    <xf numFmtId="4" fontId="6" fillId="0" borderId="0" xfId="14" applyNumberFormat="1" applyFont="1" applyFill="1" applyBorder="1" applyAlignment="1" applyProtection="1">
      <alignment horizontal="left"/>
    </xf>
    <xf numFmtId="4" fontId="6" fillId="0" borderId="0" xfId="15" applyNumberFormat="1" applyFont="1" applyAlignment="1" applyProtection="1">
      <alignment horizontal="right"/>
    </xf>
    <xf numFmtId="167" fontId="4" fillId="0" borderId="0" xfId="15" applyNumberFormat="1" applyFont="1" applyAlignment="1" applyProtection="1">
      <alignment horizontal="right"/>
    </xf>
    <xf numFmtId="9" fontId="12" fillId="2" borderId="5" xfId="17" applyFont="1" applyFill="1" applyBorder="1" applyAlignment="1" applyProtection="1">
      <alignment horizontal="right"/>
      <protection locked="0"/>
    </xf>
    <xf numFmtId="0" fontId="1" fillId="6" borderId="12" xfId="20" applyFill="1" applyBorder="1" applyProtection="1">
      <protection locked="0"/>
    </xf>
    <xf numFmtId="0" fontId="18" fillId="6" borderId="15" xfId="20" applyFont="1" applyFill="1" applyBorder="1" applyProtection="1">
      <protection locked="0"/>
    </xf>
    <xf numFmtId="14" fontId="0" fillId="6" borderId="0" xfId="21" applyNumberFormat="1" applyFont="1" applyFill="1" applyProtection="1">
      <protection locked="0"/>
    </xf>
    <xf numFmtId="14" fontId="1" fillId="6" borderId="0" xfId="20" applyNumberFormat="1" applyFill="1" applyProtection="1">
      <protection locked="0"/>
    </xf>
    <xf numFmtId="0" fontId="1" fillId="6" borderId="0" xfId="20" applyFill="1" applyProtection="1">
      <protection locked="0"/>
    </xf>
    <xf numFmtId="169" fontId="1" fillId="6" borderId="0" xfId="20" applyNumberFormat="1" applyFill="1" applyProtection="1">
      <protection locked="0"/>
    </xf>
    <xf numFmtId="43" fontId="15" fillId="6" borderId="0" xfId="21" applyFont="1" applyFill="1" applyAlignment="1" applyProtection="1">
      <alignment horizontal="center"/>
      <protection locked="0"/>
    </xf>
    <xf numFmtId="43" fontId="15" fillId="6" borderId="0" xfId="21" applyFont="1" applyFill="1" applyBorder="1" applyAlignment="1" applyProtection="1">
      <alignment horizontal="center"/>
      <protection locked="0"/>
    </xf>
    <xf numFmtId="43" fontId="15" fillId="6" borderId="0" xfId="21" applyFont="1" applyFill="1" applyBorder="1" applyProtection="1">
      <protection locked="0"/>
    </xf>
    <xf numFmtId="0" fontId="1" fillId="6" borderId="0" xfId="20" applyFill="1" applyAlignment="1" applyProtection="1">
      <alignment horizontal="center"/>
      <protection locked="0"/>
    </xf>
    <xf numFmtId="4" fontId="11" fillId="2" borderId="0" xfId="5" applyNumberFormat="1" applyFont="1" applyFill="1" applyBorder="1" applyAlignment="1" applyProtection="1">
      <alignment horizontal="right" indent="2"/>
      <protection locked="0"/>
    </xf>
    <xf numFmtId="173" fontId="1" fillId="5" borderId="0" xfId="20" applyNumberFormat="1" applyFont="1" applyFill="1"/>
    <xf numFmtId="1" fontId="4" fillId="0" borderId="0" xfId="15" applyNumberFormat="1" applyFont="1" applyAlignment="1" applyProtection="1">
      <alignment horizontal="center"/>
      <protection locked="0"/>
    </xf>
    <xf numFmtId="164" fontId="4" fillId="0" borderId="0" xfId="0" applyNumberFormat="1" applyFont="1" applyAlignment="1">
      <alignment horizontal="center"/>
    </xf>
    <xf numFmtId="164" fontId="14" fillId="2" borderId="6" xfId="0" quotePrefix="1" applyNumberFormat="1" applyFont="1" applyFill="1" applyBorder="1" applyAlignment="1" applyProtection="1">
      <alignment horizontal="center" vertical="center" wrapText="1"/>
      <protection locked="0"/>
    </xf>
    <xf numFmtId="164" fontId="14" fillId="2" borderId="0" xfId="0" quotePrefix="1" applyNumberFormat="1" applyFont="1" applyFill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15" applyFont="1" applyAlignment="1">
      <alignment horizontal="center"/>
    </xf>
    <xf numFmtId="164" fontId="0" fillId="0" borderId="7" xfId="0" applyNumberFormat="1" applyBorder="1" applyAlignment="1">
      <alignment horizontal="center"/>
    </xf>
    <xf numFmtId="1" fontId="4" fillId="0" borderId="0" xfId="15" applyNumberFormat="1" applyFont="1" applyAlignment="1" applyProtection="1">
      <alignment horizontal="center"/>
    </xf>
    <xf numFmtId="0" fontId="4" fillId="0" borderId="0" xfId="15" applyFont="1" applyAlignment="1" applyProtection="1">
      <alignment horizontal="center"/>
    </xf>
    <xf numFmtId="0" fontId="4" fillId="0" borderId="0" xfId="16" applyFont="1" applyAlignment="1" applyProtection="1">
      <alignment horizontal="center"/>
    </xf>
    <xf numFmtId="1" fontId="4" fillId="0" borderId="0" xfId="16" applyNumberFormat="1" applyFont="1" applyAlignment="1">
      <alignment horizontal="center"/>
    </xf>
    <xf numFmtId="1" fontId="4" fillId="0" borderId="0" xfId="15" applyNumberFormat="1" applyFont="1" applyAlignment="1">
      <alignment horizontal="center"/>
    </xf>
    <xf numFmtId="169" fontId="4" fillId="0" borderId="0" xfId="22" applyNumberFormat="1" applyFont="1" applyAlignment="1">
      <alignment horizontal="center"/>
    </xf>
  </cellXfs>
  <cellStyles count="25">
    <cellStyle name="BlueInt" xfId="1" xr:uid="{00000000-0005-0000-0000-000000000000}"/>
    <cellStyle name="Comma" xfId="2" builtinId="3"/>
    <cellStyle name="Comma 2" xfId="3" xr:uid="{00000000-0005-0000-0000-000002000000}"/>
    <cellStyle name="Comma 2 2" xfId="21" xr:uid="{9DA999B9-FAAE-4045-AE9C-BC68CF019D2E}"/>
    <cellStyle name="Comma 3" xfId="4" xr:uid="{00000000-0005-0000-0000-000003000000}"/>
    <cellStyle name="Comma_Model99" xfId="5" xr:uid="{00000000-0005-0000-0000-000004000000}"/>
    <cellStyle name="Comma0" xfId="6" xr:uid="{00000000-0005-0000-0000-000005000000}"/>
    <cellStyle name="Currency 2" xfId="24" xr:uid="{9F52D0B3-4AAB-4A2D-A713-83433CEECB35}"/>
    <cellStyle name="Currency0" xfId="7" xr:uid="{00000000-0005-0000-0000-000006000000}"/>
    <cellStyle name="Date" xfId="8" xr:uid="{00000000-0005-0000-0000-000007000000}"/>
    <cellStyle name="Fixed" xfId="9" xr:uid="{00000000-0005-0000-0000-000008000000}"/>
    <cellStyle name="Heading 1" xfId="10" builtinId="16" customBuiltin="1"/>
    <cellStyle name="Heading 2" xfId="11" builtinId="17" customBuiltin="1"/>
    <cellStyle name="Normal" xfId="0" builtinId="0"/>
    <cellStyle name="Normal 2" xfId="12" xr:uid="{00000000-0005-0000-0000-00000C000000}"/>
    <cellStyle name="Normal 2 2" xfId="20" xr:uid="{E154D14C-DE35-4786-B739-2053C0883B48}"/>
    <cellStyle name="Normal 3" xfId="13" xr:uid="{00000000-0005-0000-0000-00000D000000}"/>
    <cellStyle name="Normal 3 2" xfId="22" xr:uid="{C5C7E35B-2016-4F6B-B8FA-02CB7ACA4213}"/>
    <cellStyle name="normal_Model99" xfId="14" xr:uid="{00000000-0005-0000-0000-00000E000000}"/>
    <cellStyle name="Normal_Model99_1" xfId="15" xr:uid="{00000000-0005-0000-0000-00000F000000}"/>
    <cellStyle name="Normal_qtrly1" xfId="16" xr:uid="{00000000-0005-0000-0000-000010000000}"/>
    <cellStyle name="Percent" xfId="17" builtinId="5"/>
    <cellStyle name="Percent 2" xfId="18" xr:uid="{00000000-0005-0000-0000-000012000000}"/>
    <cellStyle name="Percent 2 2" xfId="23" xr:uid="{9A0D307E-019F-415B-B9F1-FF31BC0B2513}"/>
    <cellStyle name="Total" xfId="19" builtinId="25" customBuiltin="1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CC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topLeftCell="A4" zoomScaleNormal="100" workbookViewId="0">
      <selection activeCell="A13" sqref="A13"/>
    </sheetView>
  </sheetViews>
  <sheetFormatPr defaultRowHeight="13.2" x14ac:dyDescent="0.25"/>
  <cols>
    <col min="1" max="1" width="11" customWidth="1"/>
    <col min="2" max="3" width="13.6640625" customWidth="1"/>
    <col min="4" max="4" width="15.109375" bestFit="1" customWidth="1"/>
    <col min="5" max="5" width="14.44140625" bestFit="1" customWidth="1"/>
    <col min="6" max="6" width="15" style="6" bestFit="1" customWidth="1"/>
    <col min="7" max="7" width="14" style="6" bestFit="1" customWidth="1"/>
    <col min="8" max="8" width="13.109375" style="6" bestFit="1" customWidth="1"/>
    <col min="9" max="9" width="17.44140625" style="6" bestFit="1" customWidth="1"/>
    <col min="10" max="10" width="14.5546875" style="6" customWidth="1"/>
    <col min="11" max="11" width="14.44140625" style="6" bestFit="1" customWidth="1"/>
    <col min="12" max="12" width="11.44140625" bestFit="1" customWidth="1"/>
    <col min="13" max="13" width="13.88671875" style="14" bestFit="1" customWidth="1"/>
  </cols>
  <sheetData>
    <row r="1" spans="1:13" x14ac:dyDescent="0.25">
      <c r="A1" s="196" t="s">
        <v>45</v>
      </c>
      <c r="B1" s="196"/>
      <c r="C1" s="196"/>
      <c r="D1" s="196"/>
      <c r="E1" s="196"/>
      <c r="F1" s="196"/>
      <c r="G1" s="196"/>
      <c r="H1" s="196"/>
      <c r="I1" s="196"/>
      <c r="J1" s="9"/>
      <c r="K1" s="9"/>
      <c r="L1" s="8"/>
      <c r="M1" s="10"/>
    </row>
    <row r="2" spans="1:13" s="64" customFormat="1" x14ac:dyDescent="0.25">
      <c r="A2" s="61"/>
      <c r="B2" s="62"/>
      <c r="C2" s="62"/>
      <c r="D2" s="62"/>
      <c r="E2" s="62"/>
      <c r="F2" s="61"/>
      <c r="G2" s="61"/>
      <c r="H2" s="61"/>
      <c r="I2" s="61"/>
      <c r="J2" s="61"/>
      <c r="K2" s="61"/>
      <c r="L2" s="62"/>
      <c r="M2" s="63"/>
    </row>
    <row r="3" spans="1:13" x14ac:dyDescent="0.25">
      <c r="A3" s="195" t="s">
        <v>7</v>
      </c>
      <c r="B3" s="195"/>
      <c r="C3" s="195"/>
      <c r="D3" s="195"/>
      <c r="E3" s="195"/>
      <c r="F3" s="195"/>
      <c r="G3" s="195"/>
      <c r="H3" s="195"/>
      <c r="I3" s="195"/>
      <c r="J3" s="9"/>
      <c r="K3" s="9"/>
      <c r="L3" s="8"/>
      <c r="M3" s="10"/>
    </row>
    <row r="4" spans="1:13" x14ac:dyDescent="0.25">
      <c r="A4" s="201" t="s">
        <v>53</v>
      </c>
      <c r="B4" s="201"/>
      <c r="C4" s="201"/>
      <c r="D4" s="201"/>
      <c r="E4" s="201"/>
      <c r="F4" s="201"/>
      <c r="G4" s="201"/>
      <c r="H4" s="201"/>
      <c r="I4" s="201"/>
      <c r="J4" s="9"/>
      <c r="K4" s="9"/>
      <c r="L4" s="8"/>
      <c r="M4" s="10"/>
    </row>
    <row r="5" spans="1:13" x14ac:dyDescent="0.25">
      <c r="A5" s="201" t="s">
        <v>125</v>
      </c>
      <c r="B5" s="201"/>
      <c r="C5" s="201"/>
      <c r="D5" s="201"/>
      <c r="E5" s="201"/>
      <c r="F5" s="201"/>
      <c r="G5" s="201"/>
      <c r="H5" s="201"/>
      <c r="I5" s="201"/>
      <c r="J5" s="9"/>
      <c r="K5" s="9"/>
      <c r="L5" s="8"/>
      <c r="M5" s="10"/>
    </row>
    <row r="6" spans="1:13" s="1" customFormat="1" ht="12.6" customHeight="1" x14ac:dyDescent="0.25">
      <c r="F6" s="4"/>
      <c r="G6" s="4"/>
      <c r="H6" s="4"/>
      <c r="I6" s="4"/>
      <c r="J6" s="4"/>
      <c r="K6" s="4"/>
      <c r="M6" s="11"/>
    </row>
    <row r="7" spans="1:13" s="1" customFormat="1" ht="12.6" customHeight="1" thickBot="1" x14ac:dyDescent="0.3">
      <c r="F7" s="199" t="s">
        <v>3</v>
      </c>
      <c r="G7" s="199"/>
      <c r="H7" s="199"/>
      <c r="I7" s="199"/>
      <c r="J7" s="11"/>
    </row>
    <row r="8" spans="1:13" s="1" customFormat="1" ht="12.6" customHeight="1" thickTop="1" x14ac:dyDescent="0.25">
      <c r="F8" s="12"/>
      <c r="G8" s="202"/>
      <c r="H8" s="202"/>
      <c r="I8" s="202"/>
      <c r="J8" s="11"/>
    </row>
    <row r="9" spans="1:13" s="1" customFormat="1" ht="12.6" customHeight="1" x14ac:dyDescent="0.25">
      <c r="B9" s="200" t="s">
        <v>62</v>
      </c>
      <c r="C9" s="200"/>
      <c r="D9" s="200"/>
      <c r="E9" s="200"/>
      <c r="F9" s="4" t="s">
        <v>8</v>
      </c>
      <c r="G9" s="197" t="s">
        <v>126</v>
      </c>
      <c r="I9" s="11" t="s">
        <v>9</v>
      </c>
    </row>
    <row r="10" spans="1:13" s="1" customFormat="1" ht="12.6" customHeight="1" x14ac:dyDescent="0.25">
      <c r="B10" s="76" t="s">
        <v>61</v>
      </c>
      <c r="C10" s="1" t="s">
        <v>1</v>
      </c>
      <c r="D10" s="1" t="s">
        <v>48</v>
      </c>
      <c r="E10" s="1" t="s">
        <v>2</v>
      </c>
      <c r="F10" s="4" t="s">
        <v>10</v>
      </c>
      <c r="G10" s="198"/>
      <c r="I10" s="11" t="s">
        <v>11</v>
      </c>
    </row>
    <row r="11" spans="1:13" s="1" customFormat="1" ht="12.6" customHeight="1" x14ac:dyDescent="0.25">
      <c r="B11" s="1" t="s">
        <v>5</v>
      </c>
      <c r="C11" s="1" t="s">
        <v>5</v>
      </c>
      <c r="D11" s="1" t="s">
        <v>5</v>
      </c>
      <c r="E11" s="1" t="s">
        <v>5</v>
      </c>
      <c r="F11" s="4" t="s">
        <v>13</v>
      </c>
      <c r="G11" s="198"/>
      <c r="H11" s="1" t="s">
        <v>12</v>
      </c>
      <c r="I11" s="11" t="s">
        <v>0</v>
      </c>
    </row>
    <row r="12" spans="1:13" s="3" customFormat="1" ht="19.5" customHeight="1" x14ac:dyDescent="0.25">
      <c r="A12" s="3" t="s">
        <v>63</v>
      </c>
      <c r="B12" s="3" t="s">
        <v>14</v>
      </c>
      <c r="C12" s="3" t="s">
        <v>14</v>
      </c>
      <c r="D12" s="3" t="s">
        <v>14</v>
      </c>
      <c r="E12" s="3" t="s">
        <v>14</v>
      </c>
      <c r="F12" s="5" t="s">
        <v>15</v>
      </c>
      <c r="G12" s="198"/>
      <c r="H12" s="3" t="s">
        <v>2</v>
      </c>
      <c r="I12" s="11" t="s">
        <v>5</v>
      </c>
    </row>
    <row r="13" spans="1:13" x14ac:dyDescent="0.25">
      <c r="A13">
        <v>1999</v>
      </c>
      <c r="B13" s="2"/>
      <c r="C13" s="2"/>
      <c r="D13" s="2"/>
      <c r="E13" s="2"/>
      <c r="F13" s="13"/>
      <c r="G13" s="157"/>
      <c r="H13" s="14"/>
      <c r="I13" s="14"/>
      <c r="J13"/>
      <c r="K13"/>
      <c r="M13"/>
    </row>
    <row r="14" spans="1:13" x14ac:dyDescent="0.25">
      <c r="A14">
        <v>2000</v>
      </c>
      <c r="B14" s="67"/>
      <c r="C14" s="52"/>
      <c r="D14" s="52"/>
      <c r="E14" s="67"/>
      <c r="F14" s="13"/>
      <c r="G14" s="157"/>
      <c r="H14" s="13"/>
      <c r="I14" s="14"/>
      <c r="J14"/>
      <c r="K14"/>
      <c r="M14"/>
    </row>
    <row r="15" spans="1:13" x14ac:dyDescent="0.25">
      <c r="A15">
        <v>2001</v>
      </c>
      <c r="B15" s="67"/>
      <c r="C15" s="67"/>
      <c r="D15" s="52"/>
      <c r="E15" s="67"/>
      <c r="F15" s="13"/>
      <c r="G15" s="157"/>
      <c r="H15" s="13"/>
      <c r="I15" s="14"/>
      <c r="J15"/>
      <c r="K15"/>
      <c r="M15"/>
    </row>
    <row r="16" spans="1:13" x14ac:dyDescent="0.25">
      <c r="A16">
        <v>2002</v>
      </c>
      <c r="B16" s="67"/>
      <c r="C16" s="67"/>
      <c r="D16" s="52"/>
      <c r="E16" s="67"/>
      <c r="F16" s="13"/>
      <c r="G16" s="157"/>
      <c r="H16" s="13"/>
      <c r="I16" s="14"/>
      <c r="J16"/>
      <c r="K16"/>
      <c r="M16"/>
    </row>
    <row r="17" spans="1:13" x14ac:dyDescent="0.25">
      <c r="A17">
        <v>2003</v>
      </c>
      <c r="B17" s="67">
        <v>6938137</v>
      </c>
      <c r="C17" s="67">
        <v>84732</v>
      </c>
      <c r="D17" s="52">
        <v>0</v>
      </c>
      <c r="E17" s="67">
        <f t="shared" ref="E17:E26" si="0">SUM(B17+C17+D17)</f>
        <v>7022869</v>
      </c>
      <c r="F17" s="13">
        <v>1180264191</v>
      </c>
      <c r="G17" s="157"/>
      <c r="H17" s="13">
        <f>SUM(G13:G17)</f>
        <v>0</v>
      </c>
      <c r="I17" s="14">
        <f t="shared" ref="I17" si="1">ROUND(H17/F17*E17,2)</f>
        <v>0</v>
      </c>
      <c r="J17"/>
      <c r="K17"/>
      <c r="M17"/>
    </row>
    <row r="18" spans="1:13" x14ac:dyDescent="0.25">
      <c r="A18">
        <v>2004</v>
      </c>
      <c r="B18" s="67">
        <v>38992293</v>
      </c>
      <c r="C18" s="67">
        <v>447081</v>
      </c>
      <c r="D18" s="52">
        <v>0</v>
      </c>
      <c r="E18" s="67">
        <f t="shared" si="0"/>
        <v>39439374</v>
      </c>
      <c r="F18" s="13">
        <v>1193749349</v>
      </c>
      <c r="G18" s="157"/>
      <c r="H18" s="13">
        <f>SUM(G14:G18)</f>
        <v>0</v>
      </c>
      <c r="I18" s="14">
        <f>ROUND(H18/F18*E18,2)</f>
        <v>0</v>
      </c>
      <c r="J18"/>
      <c r="K18"/>
      <c r="M18"/>
    </row>
    <row r="19" spans="1:13" x14ac:dyDescent="0.25">
      <c r="A19">
        <v>2005</v>
      </c>
      <c r="B19" s="67">
        <v>32925713</v>
      </c>
      <c r="C19" s="67">
        <v>87744</v>
      </c>
      <c r="D19" s="52">
        <v>0</v>
      </c>
      <c r="E19" s="67">
        <f t="shared" si="0"/>
        <v>33013457</v>
      </c>
      <c r="F19" s="13">
        <v>1210189788</v>
      </c>
      <c r="G19" s="157"/>
      <c r="H19" s="13">
        <f t="shared" ref="H19:H25" si="2">SUM(G15:G19)</f>
        <v>0</v>
      </c>
      <c r="I19" s="14">
        <f t="shared" ref="I19:I30" si="3">ROUND(H19/F19*E19,2)</f>
        <v>0</v>
      </c>
      <c r="J19"/>
      <c r="K19"/>
      <c r="M19"/>
    </row>
    <row r="20" spans="1:13" x14ac:dyDescent="0.25">
      <c r="A20">
        <v>2006</v>
      </c>
      <c r="B20" s="67">
        <v>131954858</v>
      </c>
      <c r="C20" s="67">
        <v>353618</v>
      </c>
      <c r="D20" s="52">
        <v>0</v>
      </c>
      <c r="E20" s="67">
        <f t="shared" si="0"/>
        <v>132308476</v>
      </c>
      <c r="F20" s="13">
        <v>1275299752</v>
      </c>
      <c r="G20" s="157"/>
      <c r="H20" s="13">
        <f>SUM(G16:G20)</f>
        <v>0</v>
      </c>
      <c r="I20" s="14">
        <f t="shared" si="3"/>
        <v>0</v>
      </c>
      <c r="J20"/>
      <c r="K20"/>
      <c r="M20"/>
    </row>
    <row r="21" spans="1:13" x14ac:dyDescent="0.25">
      <c r="A21">
        <v>2007</v>
      </c>
      <c r="B21" s="67">
        <v>87594256</v>
      </c>
      <c r="C21" s="68">
        <v>685112</v>
      </c>
      <c r="D21" s="52">
        <v>0</v>
      </c>
      <c r="E21" s="67">
        <f t="shared" si="0"/>
        <v>88279368</v>
      </c>
      <c r="F21" s="13">
        <v>1367978490</v>
      </c>
      <c r="G21" s="157"/>
      <c r="H21" s="13">
        <f t="shared" si="2"/>
        <v>0</v>
      </c>
      <c r="I21" s="14">
        <f t="shared" si="3"/>
        <v>0</v>
      </c>
      <c r="J21"/>
      <c r="K21"/>
      <c r="M21"/>
    </row>
    <row r="22" spans="1:13" x14ac:dyDescent="0.25">
      <c r="A22">
        <v>2008</v>
      </c>
      <c r="B22" s="67">
        <v>-49994673</v>
      </c>
      <c r="C22" s="68">
        <v>252808</v>
      </c>
      <c r="D22" s="52">
        <v>75421866</v>
      </c>
      <c r="E22" s="67">
        <f t="shared" si="0"/>
        <v>25680001</v>
      </c>
      <c r="F22" s="13">
        <v>1498738835</v>
      </c>
      <c r="G22" s="157"/>
      <c r="H22" s="13">
        <f t="shared" si="2"/>
        <v>0</v>
      </c>
      <c r="I22" s="14">
        <f t="shared" si="3"/>
        <v>0</v>
      </c>
      <c r="J22"/>
      <c r="K22"/>
      <c r="M22"/>
    </row>
    <row r="23" spans="1:13" x14ac:dyDescent="0.25">
      <c r="A23">
        <v>2009</v>
      </c>
      <c r="B23" s="67">
        <v>178281914</v>
      </c>
      <c r="C23" s="68">
        <v>1780512</v>
      </c>
      <c r="D23" s="68">
        <v>19740</v>
      </c>
      <c r="E23" s="67">
        <f t="shared" si="0"/>
        <v>180082166</v>
      </c>
      <c r="F23" s="13">
        <v>1579997694</v>
      </c>
      <c r="G23" s="157"/>
      <c r="H23" s="13">
        <f t="shared" si="2"/>
        <v>0</v>
      </c>
      <c r="I23" s="14">
        <f t="shared" si="3"/>
        <v>0</v>
      </c>
      <c r="J23"/>
      <c r="K23"/>
      <c r="M23"/>
    </row>
    <row r="24" spans="1:13" x14ac:dyDescent="0.25">
      <c r="A24">
        <v>2010</v>
      </c>
      <c r="B24" s="67">
        <v>222506683</v>
      </c>
      <c r="C24" s="68">
        <v>3674008</v>
      </c>
      <c r="D24" s="68">
        <v>21098312</v>
      </c>
      <c r="E24" s="67">
        <f t="shared" si="0"/>
        <v>247279003</v>
      </c>
      <c r="F24" s="13">
        <v>1618194282</v>
      </c>
      <c r="G24" s="157"/>
      <c r="H24" s="13">
        <f t="shared" si="2"/>
        <v>0</v>
      </c>
      <c r="I24" s="14">
        <f t="shared" si="3"/>
        <v>0</v>
      </c>
      <c r="J24"/>
      <c r="K24"/>
      <c r="M24"/>
    </row>
    <row r="25" spans="1:13" x14ac:dyDescent="0.25">
      <c r="A25">
        <v>2011</v>
      </c>
      <c r="B25" s="68">
        <v>265502303</v>
      </c>
      <c r="C25" s="68">
        <v>3077666</v>
      </c>
      <c r="D25" s="68">
        <v>3535271</v>
      </c>
      <c r="E25" s="67">
        <f t="shared" si="0"/>
        <v>272115240</v>
      </c>
      <c r="F25" s="13">
        <v>1654151482</v>
      </c>
      <c r="G25" s="157"/>
      <c r="H25" s="13">
        <f t="shared" si="2"/>
        <v>0</v>
      </c>
      <c r="I25" s="14">
        <f t="shared" si="3"/>
        <v>0</v>
      </c>
      <c r="J25"/>
      <c r="K25"/>
      <c r="M25"/>
    </row>
    <row r="26" spans="1:13" x14ac:dyDescent="0.25">
      <c r="A26">
        <v>2012</v>
      </c>
      <c r="B26" s="68">
        <v>342135142</v>
      </c>
      <c r="C26" s="68">
        <v>4285746</v>
      </c>
      <c r="D26" s="68">
        <v>76078</v>
      </c>
      <c r="E26" s="67">
        <f t="shared" si="0"/>
        <v>346496966</v>
      </c>
      <c r="F26" s="13">
        <v>1689780634</v>
      </c>
      <c r="G26" s="157"/>
      <c r="H26" s="13">
        <f>SUM(G22:G26)</f>
        <v>0</v>
      </c>
      <c r="I26" s="14">
        <f t="shared" si="3"/>
        <v>0</v>
      </c>
      <c r="J26"/>
      <c r="K26"/>
      <c r="M26"/>
    </row>
    <row r="27" spans="1:13" x14ac:dyDescent="0.25">
      <c r="A27">
        <v>2013</v>
      </c>
      <c r="B27" s="68">
        <v>88083248</v>
      </c>
      <c r="C27" s="68">
        <v>3646158</v>
      </c>
      <c r="D27" s="68">
        <v>840629</v>
      </c>
      <c r="E27" s="67">
        <f>SUM(B27+C27+D27)</f>
        <v>92570035</v>
      </c>
      <c r="F27" s="13">
        <v>1706299106</v>
      </c>
      <c r="G27" s="157"/>
      <c r="H27" s="13">
        <f>SUM(G23:G27)</f>
        <v>0</v>
      </c>
      <c r="I27" s="14">
        <f t="shared" si="3"/>
        <v>0</v>
      </c>
      <c r="J27"/>
      <c r="K27"/>
      <c r="M27"/>
    </row>
    <row r="28" spans="1:13" x14ac:dyDescent="0.25">
      <c r="A28">
        <v>2014</v>
      </c>
      <c r="B28" s="68">
        <v>371323730</v>
      </c>
      <c r="C28" s="68">
        <v>7961551</v>
      </c>
      <c r="D28" s="68">
        <v>0</v>
      </c>
      <c r="E28" s="67">
        <f>SUM(B28+C28+D28)</f>
        <v>379285281</v>
      </c>
      <c r="F28" s="13">
        <v>1791923116</v>
      </c>
      <c r="G28" s="157"/>
      <c r="H28" s="13">
        <f t="shared" ref="H28:H31" si="4">SUM(G24:G28)</f>
        <v>0</v>
      </c>
      <c r="I28" s="14">
        <f t="shared" si="3"/>
        <v>0</v>
      </c>
      <c r="J28"/>
      <c r="K28"/>
      <c r="M28"/>
    </row>
    <row r="29" spans="1:13" x14ac:dyDescent="0.25">
      <c r="A29">
        <v>2015</v>
      </c>
      <c r="B29" s="68">
        <v>524676773</v>
      </c>
      <c r="C29" s="68">
        <v>5692046</v>
      </c>
      <c r="D29" s="68">
        <v>0</v>
      </c>
      <c r="E29" s="67">
        <f>SUM(B29+C29+D29)</f>
        <v>530368819</v>
      </c>
      <c r="F29" s="13">
        <v>1947039073</v>
      </c>
      <c r="G29" s="157"/>
      <c r="H29" s="13">
        <f t="shared" si="4"/>
        <v>0</v>
      </c>
      <c r="I29" s="14">
        <f t="shared" si="3"/>
        <v>0</v>
      </c>
      <c r="J29"/>
      <c r="K29"/>
      <c r="M29"/>
    </row>
    <row r="30" spans="1:13" x14ac:dyDescent="0.25">
      <c r="A30">
        <v>2016</v>
      </c>
      <c r="B30" s="68">
        <v>445651721</v>
      </c>
      <c r="C30" s="68">
        <v>513907</v>
      </c>
      <c r="D30" s="68">
        <v>0</v>
      </c>
      <c r="E30" s="68">
        <f t="shared" ref="E30" si="5">SUM(B30+C30+D30)</f>
        <v>446165628</v>
      </c>
      <c r="F30" s="13">
        <v>2112433865</v>
      </c>
      <c r="G30" s="157"/>
      <c r="H30" s="13">
        <f t="shared" si="4"/>
        <v>0</v>
      </c>
      <c r="I30" s="14">
        <f t="shared" si="3"/>
        <v>0</v>
      </c>
      <c r="J30"/>
      <c r="K30"/>
      <c r="M30"/>
    </row>
    <row r="31" spans="1:13" x14ac:dyDescent="0.25">
      <c r="A31">
        <v>2017</v>
      </c>
      <c r="B31" s="68">
        <v>174529200</v>
      </c>
      <c r="C31" s="68">
        <v>7986575</v>
      </c>
      <c r="D31" s="68">
        <v>0</v>
      </c>
      <c r="E31" s="68">
        <f t="shared" ref="E31:E34" si="6">SUM(B31+C31+D31)</f>
        <v>182515775</v>
      </c>
      <c r="F31" s="13">
        <v>2284129430</v>
      </c>
      <c r="G31" s="157"/>
      <c r="H31" s="13">
        <f t="shared" si="4"/>
        <v>0</v>
      </c>
      <c r="I31" s="14">
        <f t="shared" ref="I31:I35" si="7">ROUND(H31/F31*E31,2)</f>
        <v>0</v>
      </c>
      <c r="J31"/>
      <c r="K31"/>
      <c r="M31"/>
    </row>
    <row r="32" spans="1:13" x14ac:dyDescent="0.25">
      <c r="A32">
        <v>2018</v>
      </c>
      <c r="B32" s="68">
        <v>281042806</v>
      </c>
      <c r="C32" s="68">
        <v>564787</v>
      </c>
      <c r="D32" s="68">
        <v>0</v>
      </c>
      <c r="E32" s="68">
        <f t="shared" si="6"/>
        <v>281607593</v>
      </c>
      <c r="F32" s="13">
        <v>2491259424</v>
      </c>
      <c r="G32" s="157"/>
      <c r="H32" s="13">
        <f>SUM(G28:G32)</f>
        <v>0</v>
      </c>
      <c r="I32" s="14">
        <f t="shared" si="7"/>
        <v>0</v>
      </c>
      <c r="J32"/>
      <c r="K32"/>
      <c r="M32"/>
    </row>
    <row r="33" spans="1:13" x14ac:dyDescent="0.25">
      <c r="A33">
        <v>2019</v>
      </c>
      <c r="B33" s="68">
        <v>267948025</v>
      </c>
      <c r="C33" s="68">
        <v>1171264</v>
      </c>
      <c r="D33" s="68">
        <v>0</v>
      </c>
      <c r="E33" s="68">
        <f t="shared" si="6"/>
        <v>269119289</v>
      </c>
      <c r="F33" s="13">
        <v>2672928838</v>
      </c>
      <c r="G33" s="157"/>
      <c r="H33" s="13">
        <f>SUM(G29:G33)</f>
        <v>0</v>
      </c>
      <c r="I33" s="14">
        <f t="shared" si="7"/>
        <v>0</v>
      </c>
      <c r="J33"/>
      <c r="K33"/>
      <c r="M33"/>
    </row>
    <row r="34" spans="1:13" x14ac:dyDescent="0.25">
      <c r="A34">
        <v>2020</v>
      </c>
      <c r="B34" s="68">
        <v>645474035</v>
      </c>
      <c r="C34" s="68">
        <v>9842157</v>
      </c>
      <c r="D34" s="68">
        <v>0</v>
      </c>
      <c r="E34" s="68">
        <f t="shared" si="6"/>
        <v>655316192</v>
      </c>
      <c r="F34" s="13">
        <v>2758301968</v>
      </c>
      <c r="G34" s="157"/>
      <c r="H34" s="13">
        <f>SUM(G30:G34)</f>
        <v>0</v>
      </c>
      <c r="I34" s="14">
        <f t="shared" si="7"/>
        <v>0</v>
      </c>
      <c r="J34"/>
      <c r="K34"/>
      <c r="M34"/>
    </row>
    <row r="35" spans="1:13" x14ac:dyDescent="0.25">
      <c r="A35">
        <v>2021</v>
      </c>
      <c r="B35" s="68">
        <v>-187463015</v>
      </c>
      <c r="C35" s="68">
        <v>640880</v>
      </c>
      <c r="D35" s="68">
        <v>0</v>
      </c>
      <c r="E35" s="68">
        <f t="shared" ref="E35" si="8">SUM(B35+C35+D35)</f>
        <v>-186822135</v>
      </c>
      <c r="F35" s="13">
        <v>2821772568</v>
      </c>
      <c r="G35" s="157"/>
      <c r="H35" s="13">
        <f>SUM(G31:G35)</f>
        <v>0</v>
      </c>
      <c r="I35" s="14">
        <f t="shared" si="7"/>
        <v>0</v>
      </c>
      <c r="J35"/>
      <c r="K35"/>
      <c r="M35"/>
    </row>
    <row r="36" spans="1:13" x14ac:dyDescent="0.25">
      <c r="A36">
        <v>2022</v>
      </c>
      <c r="B36" s="68">
        <v>245530080</v>
      </c>
      <c r="C36" s="68">
        <v>5934636</v>
      </c>
      <c r="D36" s="68">
        <v>0</v>
      </c>
      <c r="E36" s="68">
        <f t="shared" ref="E36" si="9">SUM(B36+C36+D36)</f>
        <v>251464716</v>
      </c>
      <c r="F36" s="13">
        <v>2827892424</v>
      </c>
      <c r="G36" s="157"/>
      <c r="H36" s="13">
        <f>SUM(G32:G36)</f>
        <v>0</v>
      </c>
      <c r="I36" s="14">
        <f>ROUND(H36/F36*E36,2)</f>
        <v>0</v>
      </c>
      <c r="J36"/>
      <c r="K36"/>
      <c r="M36"/>
    </row>
    <row r="37" spans="1:13" x14ac:dyDescent="0.25">
      <c r="B37" s="75">
        <f>SUM(B13:B36)</f>
        <v>4113633229</v>
      </c>
      <c r="C37" s="75">
        <f>SUM(C13:C36)</f>
        <v>58682988</v>
      </c>
      <c r="D37" s="75">
        <f>SUM(D13:D36)</f>
        <v>100991896</v>
      </c>
      <c r="E37" s="75">
        <f>SUM(E13:E36)</f>
        <v>4273308113</v>
      </c>
    </row>
    <row r="38" spans="1:13" x14ac:dyDescent="0.25">
      <c r="B38" s="2"/>
      <c r="C38" s="2"/>
      <c r="D38" s="2"/>
      <c r="E38" s="2"/>
      <c r="H38"/>
      <c r="I38" s="14"/>
      <c r="J38"/>
      <c r="K38"/>
      <c r="M38"/>
    </row>
    <row r="39" spans="1:13" x14ac:dyDescent="0.25">
      <c r="E39" s="6" t="s">
        <v>57</v>
      </c>
      <c r="H39"/>
      <c r="I39" s="14">
        <f>SUM(I13:I36)</f>
        <v>0</v>
      </c>
      <c r="J39"/>
      <c r="K39"/>
      <c r="M39"/>
    </row>
    <row r="40" spans="1:13" x14ac:dyDescent="0.25">
      <c r="E40" s="55" t="s">
        <v>54</v>
      </c>
      <c r="H40"/>
      <c r="I40" s="7"/>
      <c r="J40"/>
      <c r="K40"/>
      <c r="M40"/>
    </row>
    <row r="41" spans="1:13" x14ac:dyDescent="0.25">
      <c r="E41" s="6" t="s">
        <v>55</v>
      </c>
      <c r="H41"/>
      <c r="I41" s="14">
        <f>MAX(I39-100000,0)</f>
        <v>0</v>
      </c>
      <c r="J41"/>
      <c r="K41"/>
      <c r="M41"/>
    </row>
    <row r="42" spans="1:13" x14ac:dyDescent="0.25">
      <c r="E42" s="6" t="s">
        <v>50</v>
      </c>
      <c r="H42"/>
      <c r="I42" s="14">
        <v>50000</v>
      </c>
      <c r="J42"/>
      <c r="K42"/>
      <c r="M42"/>
    </row>
    <row r="43" spans="1:13" x14ac:dyDescent="0.25">
      <c r="E43" s="6" t="s">
        <v>49</v>
      </c>
      <c r="H43"/>
      <c r="I43" s="14">
        <f>MAX(I42-I41,0)</f>
        <v>50000</v>
      </c>
      <c r="J43"/>
      <c r="K43"/>
      <c r="M43"/>
    </row>
    <row r="44" spans="1:13" x14ac:dyDescent="0.25">
      <c r="E44" s="6" t="s">
        <v>58</v>
      </c>
      <c r="H44"/>
      <c r="I44" s="69">
        <f>MAX(I39-I43,0)</f>
        <v>0</v>
      </c>
      <c r="J44"/>
      <c r="K44"/>
      <c r="M44"/>
    </row>
    <row r="45" spans="1:13" x14ac:dyDescent="0.25">
      <c r="B45" s="2"/>
      <c r="C45" s="2"/>
      <c r="D45" s="2"/>
      <c r="E45" s="6"/>
    </row>
    <row r="46" spans="1:13" x14ac:dyDescent="0.25">
      <c r="E46" s="66" t="s">
        <v>59</v>
      </c>
    </row>
    <row r="47" spans="1:13" x14ac:dyDescent="0.25">
      <c r="E47" s="66" t="s">
        <v>60</v>
      </c>
    </row>
  </sheetData>
  <sheetProtection sheet="1" objects="1" scenarios="1"/>
  <mergeCells count="8">
    <mergeCell ref="A3:I3"/>
    <mergeCell ref="A1:I1"/>
    <mergeCell ref="G9:G12"/>
    <mergeCell ref="F7:I7"/>
    <mergeCell ref="B9:E9"/>
    <mergeCell ref="A4:I4"/>
    <mergeCell ref="A5:I5"/>
    <mergeCell ref="G8:I8"/>
  </mergeCells>
  <phoneticPr fontId="0" type="noConversion"/>
  <printOptions horizontalCentered="1"/>
  <pageMargins left="0.2" right="0.23" top="1" bottom="1" header="0.5" footer="0.5"/>
  <pageSetup scale="82" orientation="landscape" r:id="rId1"/>
  <headerFooter alignWithMargins="0">
    <oddFooter>&amp;L&amp;8&amp;D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O39"/>
  <sheetViews>
    <sheetView zoomScaleNormal="100" workbookViewId="0">
      <selection activeCell="A15" sqref="A15"/>
    </sheetView>
  </sheetViews>
  <sheetFormatPr defaultColWidth="10.6640625" defaultRowHeight="13.2" x14ac:dyDescent="0.25"/>
  <cols>
    <col min="1" max="1" width="11.44140625" style="16" bestFit="1" customWidth="1"/>
    <col min="2" max="5" width="15.6640625" style="16" customWidth="1"/>
    <col min="6" max="6" width="11.109375" style="42" bestFit="1" customWidth="1"/>
    <col min="7" max="8" width="10.6640625" style="42"/>
    <col min="9" max="16384" width="10.6640625" style="16"/>
  </cols>
  <sheetData>
    <row r="1" spans="1:223" x14ac:dyDescent="0.25">
      <c r="A1" s="205" t="s">
        <v>46</v>
      </c>
      <c r="B1" s="205"/>
      <c r="C1" s="205"/>
      <c r="D1" s="205"/>
      <c r="E1" s="205"/>
    </row>
    <row r="2" spans="1:223" x14ac:dyDescent="0.25">
      <c r="A2" s="158"/>
      <c r="B2" s="158"/>
      <c r="C2" s="158"/>
      <c r="D2" s="158"/>
      <c r="E2" s="158"/>
    </row>
    <row r="3" spans="1:223" s="18" customFormat="1" ht="14.4" customHeight="1" x14ac:dyDescent="0.25">
      <c r="A3" s="203" t="s">
        <v>7</v>
      </c>
      <c r="B3" s="203"/>
      <c r="C3" s="203"/>
      <c r="D3" s="203"/>
      <c r="E3" s="203"/>
      <c r="F3" s="71"/>
      <c r="G3" s="71"/>
      <c r="H3" s="71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</row>
    <row r="4" spans="1:223" s="18" customFormat="1" ht="14.4" customHeight="1" x14ac:dyDescent="0.25">
      <c r="A4" s="204" t="s">
        <v>53</v>
      </c>
      <c r="B4" s="204"/>
      <c r="C4" s="204"/>
      <c r="D4" s="204"/>
      <c r="E4" s="204"/>
      <c r="F4" s="71"/>
      <c r="G4" s="71"/>
      <c r="H4" s="71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</row>
    <row r="5" spans="1:223" s="18" customFormat="1" ht="14.4" customHeight="1" x14ac:dyDescent="0.25">
      <c r="A5" s="204" t="s">
        <v>125</v>
      </c>
      <c r="B5" s="204"/>
      <c r="C5" s="204"/>
      <c r="D5" s="204"/>
      <c r="E5" s="204"/>
      <c r="F5" s="72"/>
      <c r="G5" s="72"/>
      <c r="H5" s="72"/>
    </row>
    <row r="6" spans="1:223" s="20" customFormat="1" ht="14.4" customHeight="1" x14ac:dyDescent="0.25">
      <c r="A6" s="159"/>
      <c r="B6" s="160"/>
      <c r="C6" s="159"/>
      <c r="D6" s="159"/>
      <c r="E6" s="159"/>
      <c r="F6" s="57"/>
      <c r="G6" s="57"/>
      <c r="H6" s="57"/>
    </row>
    <row r="7" spans="1:223" s="20" customFormat="1" ht="14.4" customHeight="1" x14ac:dyDescent="0.25">
      <c r="A7" s="159"/>
      <c r="B7" s="161" t="s">
        <v>17</v>
      </c>
      <c r="C7" s="159"/>
      <c r="D7" s="162" t="str">
        <f>'Exhibit I'!G9</f>
        <v>Sample Employer</v>
      </c>
      <c r="E7" s="162"/>
      <c r="F7" s="57"/>
      <c r="G7" s="57"/>
      <c r="H7" s="57"/>
    </row>
    <row r="8" spans="1:223" s="20" customFormat="1" ht="14.4" customHeight="1" x14ac:dyDescent="0.25">
      <c r="A8" s="159"/>
      <c r="B8" s="159" t="s">
        <v>18</v>
      </c>
      <c r="C8" s="159"/>
      <c r="D8" s="56">
        <v>44972</v>
      </c>
      <c r="E8" s="162"/>
      <c r="F8" s="57"/>
      <c r="G8" s="57"/>
      <c r="H8" s="57"/>
    </row>
    <row r="9" spans="1:223" s="20" customFormat="1" ht="14.4" customHeight="1" x14ac:dyDescent="0.25">
      <c r="A9" s="159"/>
      <c r="B9" s="163" t="s">
        <v>16</v>
      </c>
      <c r="C9" s="159"/>
      <c r="D9" s="56">
        <v>44958</v>
      </c>
      <c r="E9" s="159"/>
      <c r="F9" s="57"/>
      <c r="G9" s="57"/>
      <c r="H9" s="57"/>
    </row>
    <row r="10" spans="1:223" s="20" customFormat="1" ht="14.4" customHeight="1" x14ac:dyDescent="0.25">
      <c r="A10" s="159"/>
      <c r="B10" s="161" t="s">
        <v>19</v>
      </c>
      <c r="C10" s="159"/>
      <c r="D10" s="164">
        <f>'Exhibit I'!I44</f>
        <v>0</v>
      </c>
      <c r="E10" s="162"/>
      <c r="F10" s="57"/>
      <c r="G10" s="57"/>
      <c r="H10" s="57"/>
    </row>
    <row r="11" spans="1:223" s="20" customFormat="1" ht="14.4" customHeight="1" x14ac:dyDescent="0.25">
      <c r="A11" s="159"/>
      <c r="B11" s="159"/>
      <c r="C11" s="165"/>
      <c r="D11" s="159"/>
      <c r="E11" s="166"/>
      <c r="F11" s="57"/>
      <c r="G11" s="57"/>
      <c r="H11" s="57"/>
    </row>
    <row r="12" spans="1:223" s="20" customFormat="1" ht="14.4" customHeight="1" x14ac:dyDescent="0.25">
      <c r="A12" s="162"/>
      <c r="B12" s="162"/>
      <c r="C12" s="162"/>
      <c r="D12" s="167" t="s">
        <v>22</v>
      </c>
      <c r="E12" s="168" t="s">
        <v>51</v>
      </c>
      <c r="F12" s="57"/>
      <c r="G12" s="57"/>
      <c r="H12" s="57"/>
    </row>
    <row r="13" spans="1:223" s="57" customFormat="1" ht="14.4" customHeight="1" x14ac:dyDescent="0.25">
      <c r="A13" s="169" t="s">
        <v>20</v>
      </c>
      <c r="B13" s="169" t="s">
        <v>4</v>
      </c>
      <c r="C13" s="169" t="s">
        <v>21</v>
      </c>
      <c r="D13" s="169" t="s">
        <v>3</v>
      </c>
      <c r="E13" s="167" t="s">
        <v>23</v>
      </c>
    </row>
    <row r="14" spans="1:223" s="57" customFormat="1" ht="14.4" customHeight="1" x14ac:dyDescent="0.25">
      <c r="A14" s="170" t="s">
        <v>24</v>
      </c>
      <c r="B14" s="170" t="s">
        <v>3</v>
      </c>
      <c r="C14" s="170" t="s">
        <v>25</v>
      </c>
      <c r="D14" s="170" t="s">
        <v>52</v>
      </c>
      <c r="E14" s="171" t="s">
        <v>26</v>
      </c>
    </row>
    <row r="15" spans="1:223" s="20" customFormat="1" ht="14.4" customHeight="1" x14ac:dyDescent="0.25">
      <c r="A15" s="172">
        <v>2013</v>
      </c>
      <c r="B15" s="173">
        <f>'Exhibit I'!G27</f>
        <v>0</v>
      </c>
      <c r="C15" s="60"/>
      <c r="D15" s="193" t="e">
        <f t="shared" ref="D15:D21" si="0">B15/C15</f>
        <v>#DIV/0!</v>
      </c>
      <c r="E15" s="175"/>
      <c r="F15" s="57"/>
      <c r="G15" s="57"/>
      <c r="H15" s="57"/>
    </row>
    <row r="16" spans="1:223" s="20" customFormat="1" ht="14.4" customHeight="1" x14ac:dyDescent="0.25">
      <c r="A16" s="172">
        <v>2014</v>
      </c>
      <c r="B16" s="173">
        <f>'Exhibit I'!G28</f>
        <v>0</v>
      </c>
      <c r="C16" s="60"/>
      <c r="D16" s="193" t="e">
        <f t="shared" si="0"/>
        <v>#DIV/0!</v>
      </c>
      <c r="E16" s="175"/>
      <c r="F16" s="57"/>
      <c r="G16" s="57"/>
      <c r="H16" s="57"/>
    </row>
    <row r="17" spans="1:8" s="20" customFormat="1" ht="14.4" customHeight="1" x14ac:dyDescent="0.25">
      <c r="A17" s="172">
        <v>2015</v>
      </c>
      <c r="B17" s="173">
        <f>'Exhibit I'!G29</f>
        <v>0</v>
      </c>
      <c r="C17" s="60"/>
      <c r="D17" s="193" t="e">
        <f t="shared" si="0"/>
        <v>#DIV/0!</v>
      </c>
      <c r="E17" s="175" t="e">
        <f>ROUND(AVERAGE(D15:D17),2)</f>
        <v>#DIV/0!</v>
      </c>
      <c r="F17" s="57"/>
      <c r="G17" s="57"/>
      <c r="H17" s="57"/>
    </row>
    <row r="18" spans="1:8" s="20" customFormat="1" ht="14.4" customHeight="1" x14ac:dyDescent="0.25">
      <c r="A18" s="172">
        <v>2016</v>
      </c>
      <c r="B18" s="173">
        <f>'Exhibit I'!G30</f>
        <v>0</v>
      </c>
      <c r="C18" s="60"/>
      <c r="D18" s="193" t="e">
        <f t="shared" si="0"/>
        <v>#DIV/0!</v>
      </c>
      <c r="E18" s="175" t="e">
        <f>ROUND(AVERAGE(D16:D18),2)</f>
        <v>#DIV/0!</v>
      </c>
      <c r="F18" s="57"/>
      <c r="G18" s="57"/>
      <c r="H18" s="57"/>
    </row>
    <row r="19" spans="1:8" s="20" customFormat="1" ht="14.4" customHeight="1" x14ac:dyDescent="0.25">
      <c r="A19" s="172">
        <v>2017</v>
      </c>
      <c r="B19" s="173">
        <f>'Exhibit I'!G31</f>
        <v>0</v>
      </c>
      <c r="C19" s="60"/>
      <c r="D19" s="193" t="e">
        <f t="shared" si="0"/>
        <v>#DIV/0!</v>
      </c>
      <c r="E19" s="175" t="e">
        <f t="shared" ref="E19:E21" si="1">ROUND(AVERAGE(D17:D19),2)</f>
        <v>#DIV/0!</v>
      </c>
      <c r="F19" s="57"/>
      <c r="G19" s="57"/>
      <c r="H19" s="57"/>
    </row>
    <row r="20" spans="1:8" s="20" customFormat="1" ht="14.4" customHeight="1" x14ac:dyDescent="0.25">
      <c r="A20" s="172">
        <v>2018</v>
      </c>
      <c r="B20" s="173">
        <f>'Exhibit I'!G32</f>
        <v>0</v>
      </c>
      <c r="C20" s="60"/>
      <c r="D20" s="193" t="e">
        <f t="shared" si="0"/>
        <v>#DIV/0!</v>
      </c>
      <c r="E20" s="175" t="e">
        <f t="shared" si="1"/>
        <v>#DIV/0!</v>
      </c>
      <c r="F20" s="73"/>
      <c r="G20" s="57"/>
      <c r="H20" s="57"/>
    </row>
    <row r="21" spans="1:8" s="20" customFormat="1" ht="14.4" customHeight="1" x14ac:dyDescent="0.25">
      <c r="A21" s="172">
        <v>2019</v>
      </c>
      <c r="B21" s="173">
        <f>'Exhibit I'!G33</f>
        <v>0</v>
      </c>
      <c r="C21" s="60"/>
      <c r="D21" s="193" t="e">
        <f t="shared" si="0"/>
        <v>#DIV/0!</v>
      </c>
      <c r="E21" s="175" t="e">
        <f t="shared" si="1"/>
        <v>#DIV/0!</v>
      </c>
      <c r="F21" s="58"/>
      <c r="G21" s="59"/>
      <c r="H21" s="59"/>
    </row>
    <row r="22" spans="1:8" s="20" customFormat="1" ht="14.4" customHeight="1" x14ac:dyDescent="0.25">
      <c r="A22" s="172">
        <v>2020</v>
      </c>
      <c r="B22" s="173">
        <f>'Exhibit I'!G34</f>
        <v>0</v>
      </c>
      <c r="C22" s="60"/>
      <c r="D22" s="193" t="e">
        <f>B22/C22</f>
        <v>#DIV/0!</v>
      </c>
      <c r="E22" s="175" t="e">
        <f>ROUND(AVERAGE(D20:D22),2)</f>
        <v>#DIV/0!</v>
      </c>
      <c r="F22" s="74"/>
      <c r="G22" s="74"/>
      <c r="H22" s="74"/>
    </row>
    <row r="23" spans="1:8" s="20" customFormat="1" ht="14.4" customHeight="1" x14ac:dyDescent="0.25">
      <c r="A23" s="172">
        <v>2021</v>
      </c>
      <c r="B23" s="173">
        <f>'Exhibit I'!G35</f>
        <v>0</v>
      </c>
      <c r="C23" s="60"/>
      <c r="D23" s="193" t="e">
        <f>B23/C23</f>
        <v>#DIV/0!</v>
      </c>
      <c r="E23" s="175" t="e">
        <f>ROUND(AVERAGE(D21:D23),2)</f>
        <v>#DIV/0!</v>
      </c>
      <c r="F23" s="74"/>
      <c r="G23" s="74"/>
      <c r="H23" s="74"/>
    </row>
    <row r="24" spans="1:8" s="20" customFormat="1" ht="14.4" customHeight="1" x14ac:dyDescent="0.25">
      <c r="A24" s="172">
        <v>2022</v>
      </c>
      <c r="B24" s="173">
        <f>'Exhibit I'!G36</f>
        <v>0</v>
      </c>
      <c r="C24" s="60"/>
      <c r="D24" s="193" t="e">
        <f>B24/C24</f>
        <v>#DIV/0!</v>
      </c>
      <c r="E24" s="175" t="e">
        <f>ROUND(AVERAGE(D22:D24),2)</f>
        <v>#DIV/0!</v>
      </c>
      <c r="F24" s="74"/>
      <c r="G24" s="74"/>
      <c r="H24" s="74"/>
    </row>
    <row r="25" spans="1:8" s="20" customFormat="1" ht="14.4" customHeight="1" x14ac:dyDescent="0.25">
      <c r="A25" s="172">
        <v>2023</v>
      </c>
      <c r="B25" s="176"/>
      <c r="C25" s="60"/>
      <c r="D25" s="174"/>
      <c r="E25" s="175"/>
      <c r="F25" s="74"/>
      <c r="G25" s="74"/>
      <c r="H25" s="74"/>
    </row>
    <row r="26" spans="1:8" s="20" customFormat="1" ht="14.4" customHeight="1" x14ac:dyDescent="0.25">
      <c r="A26" s="159"/>
      <c r="B26" s="159"/>
      <c r="C26" s="159"/>
      <c r="D26" s="177"/>
      <c r="E26" s="178"/>
      <c r="F26" s="57"/>
      <c r="G26" s="57"/>
      <c r="H26" s="57"/>
    </row>
    <row r="27" spans="1:8" s="20" customFormat="1" ht="14.4" customHeight="1" x14ac:dyDescent="0.25">
      <c r="A27" s="161" t="s">
        <v>27</v>
      </c>
      <c r="B27" s="161"/>
      <c r="C27" s="161"/>
      <c r="D27" s="161"/>
      <c r="E27" s="179"/>
      <c r="F27" s="57"/>
      <c r="G27" s="57"/>
      <c r="H27" s="57"/>
    </row>
    <row r="28" spans="1:8" s="20" customFormat="1" ht="14.4" customHeight="1" x14ac:dyDescent="0.25">
      <c r="A28" s="161" t="s">
        <v>56</v>
      </c>
      <c r="B28" s="161"/>
      <c r="C28" s="161"/>
      <c r="D28" s="161"/>
      <c r="E28" s="180" t="e">
        <f>MAX(E15:E24)</f>
        <v>#DIV/0!</v>
      </c>
      <c r="F28" s="77"/>
      <c r="G28" s="57"/>
      <c r="H28" s="57"/>
    </row>
    <row r="29" spans="1:8" s="20" customFormat="1" ht="14.4" customHeight="1" x14ac:dyDescent="0.25">
      <c r="A29" s="161" t="s">
        <v>28</v>
      </c>
      <c r="B29" s="161"/>
      <c r="C29" s="161"/>
      <c r="D29" s="161"/>
      <c r="E29" s="164">
        <f>MAX(C16:C25)</f>
        <v>0</v>
      </c>
      <c r="F29" s="23"/>
      <c r="G29" s="57"/>
      <c r="H29" s="57"/>
    </row>
    <row r="30" spans="1:8" s="20" customFormat="1" ht="14.4" customHeight="1" x14ac:dyDescent="0.25">
      <c r="A30" s="161" t="s">
        <v>29</v>
      </c>
      <c r="B30" s="161"/>
      <c r="C30" s="161"/>
      <c r="D30" s="161"/>
      <c r="E30" s="164" t="e">
        <f>ROUND(E28*E29,2)</f>
        <v>#DIV/0!</v>
      </c>
      <c r="F30" s="78"/>
      <c r="G30" s="57"/>
      <c r="H30" s="57"/>
    </row>
    <row r="31" spans="1:8" s="20" customFormat="1" ht="14.4" customHeight="1" x14ac:dyDescent="0.25">
      <c r="A31" s="161" t="s">
        <v>30</v>
      </c>
      <c r="B31" s="161"/>
      <c r="C31" s="161"/>
      <c r="D31" s="161"/>
      <c r="E31" s="181" t="e">
        <f>ROUND(E30/4,2)</f>
        <v>#DIV/0!</v>
      </c>
      <c r="F31" s="79"/>
      <c r="G31" s="57"/>
      <c r="H31" s="57"/>
    </row>
    <row r="32" spans="1:8" s="20" customFormat="1" ht="14.4" customHeight="1" x14ac:dyDescent="0.25">
      <c r="B32" s="19"/>
      <c r="E32" s="21"/>
      <c r="F32" s="57"/>
      <c r="G32" s="57"/>
      <c r="H32" s="57"/>
    </row>
    <row r="33" spans="3:3" x14ac:dyDescent="0.25">
      <c r="C33" s="43"/>
    </row>
    <row r="34" spans="3:3" x14ac:dyDescent="0.25">
      <c r="C34" s="43"/>
    </row>
    <row r="35" spans="3:3" x14ac:dyDescent="0.25">
      <c r="C35" s="43"/>
    </row>
    <row r="36" spans="3:3" x14ac:dyDescent="0.25">
      <c r="C36" s="43"/>
    </row>
    <row r="37" spans="3:3" x14ac:dyDescent="0.25">
      <c r="C37" s="43"/>
    </row>
    <row r="38" spans="3:3" x14ac:dyDescent="0.25">
      <c r="C38" s="43"/>
    </row>
    <row r="39" spans="3:3" x14ac:dyDescent="0.25">
      <c r="C39" s="43"/>
    </row>
  </sheetData>
  <sheetProtection sheet="1" objects="1" scenarios="1"/>
  <mergeCells count="4">
    <mergeCell ref="A3:E3"/>
    <mergeCell ref="A4:E4"/>
    <mergeCell ref="A5:E5"/>
    <mergeCell ref="A1:E1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&amp;L&amp;8&amp;D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X96"/>
  <sheetViews>
    <sheetView zoomScaleNormal="100" workbookViewId="0">
      <selection activeCell="A15" sqref="A15"/>
    </sheetView>
  </sheetViews>
  <sheetFormatPr defaultColWidth="10.6640625" defaultRowHeight="13.2" x14ac:dyDescent="0.25"/>
  <cols>
    <col min="1" max="1" width="9.33203125" style="40" customWidth="1"/>
    <col min="2" max="2" width="18.109375" style="41" customWidth="1"/>
    <col min="3" max="3" width="14.5546875" style="16" customWidth="1"/>
    <col min="4" max="5" width="13" style="16" customWidth="1"/>
    <col min="6" max="6" width="15.33203125" style="16" customWidth="1"/>
    <col min="7" max="7" width="12.44140625" style="16" customWidth="1"/>
    <col min="8" max="8" width="15" style="43" customWidth="1"/>
    <col min="9" max="16384" width="10.6640625" style="16"/>
  </cols>
  <sheetData>
    <row r="1" spans="1:232" x14ac:dyDescent="0.25">
      <c r="A1" s="206" t="s">
        <v>47</v>
      </c>
      <c r="B1" s="206"/>
      <c r="C1" s="206"/>
      <c r="D1" s="206"/>
      <c r="E1" s="206"/>
      <c r="F1" s="206"/>
      <c r="G1" s="206"/>
      <c r="H1" s="206"/>
    </row>
    <row r="2" spans="1:232" x14ac:dyDescent="0.25">
      <c r="A2" s="25"/>
      <c r="B2" s="26"/>
      <c r="C2" s="15"/>
      <c r="D2" s="15"/>
      <c r="E2" s="15"/>
      <c r="F2" s="15"/>
      <c r="G2" s="15"/>
      <c r="H2" s="24"/>
    </row>
    <row r="3" spans="1:232" s="18" customFormat="1" ht="14.4" customHeight="1" x14ac:dyDescent="0.25">
      <c r="A3" s="195" t="s">
        <v>7</v>
      </c>
      <c r="B3" s="195"/>
      <c r="C3" s="195"/>
      <c r="D3" s="195"/>
      <c r="E3" s="195"/>
      <c r="F3" s="195"/>
      <c r="G3" s="195"/>
      <c r="H3" s="195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</row>
    <row r="4" spans="1:232" s="18" customFormat="1" ht="14.4" customHeight="1" x14ac:dyDescent="0.25">
      <c r="A4" s="207" t="s">
        <v>31</v>
      </c>
      <c r="B4" s="207"/>
      <c r="C4" s="207"/>
      <c r="D4" s="207"/>
      <c r="E4" s="207"/>
      <c r="F4" s="207"/>
      <c r="G4" s="207"/>
      <c r="H4" s="207"/>
    </row>
    <row r="5" spans="1:232" s="20" customFormat="1" ht="14.4" customHeight="1" x14ac:dyDescent="0.25">
      <c r="A5" s="27"/>
      <c r="B5" s="28"/>
      <c r="C5" s="29"/>
      <c r="D5" s="29" t="s">
        <v>32</v>
      </c>
      <c r="E5" s="146">
        <v>7.2499999999999995E-2</v>
      </c>
      <c r="F5" s="29"/>
      <c r="G5" s="30"/>
      <c r="H5" s="31"/>
    </row>
    <row r="6" spans="1:232" s="20" customFormat="1" ht="14.4" customHeight="1" x14ac:dyDescent="0.25">
      <c r="A6" s="32"/>
      <c r="B6" s="33"/>
      <c r="H6" s="34"/>
    </row>
    <row r="7" spans="1:232" s="20" customFormat="1" ht="14.4" customHeight="1" x14ac:dyDescent="0.25">
      <c r="A7" s="35"/>
      <c r="B7" s="33"/>
      <c r="C7" s="22" t="s">
        <v>17</v>
      </c>
      <c r="F7" s="36" t="str">
        <f>'Exhibit I'!G9</f>
        <v>Sample Employer</v>
      </c>
      <c r="H7" s="34"/>
    </row>
    <row r="8" spans="1:232" s="20" customFormat="1" ht="14.4" customHeight="1" x14ac:dyDescent="0.25">
      <c r="A8" s="35"/>
      <c r="B8" s="33"/>
      <c r="C8" s="20" t="s">
        <v>18</v>
      </c>
      <c r="F8" s="37">
        <f>'Exhibit II'!D8</f>
        <v>44972</v>
      </c>
      <c r="H8" s="182">
        <v>1</v>
      </c>
    </row>
    <row r="9" spans="1:232" s="20" customFormat="1" ht="14.4" customHeight="1" x14ac:dyDescent="0.25">
      <c r="A9" s="32"/>
      <c r="B9" s="38"/>
      <c r="C9" s="22" t="s">
        <v>19</v>
      </c>
      <c r="F9" s="65">
        <f>'Exhibit I'!I44</f>
        <v>0</v>
      </c>
      <c r="H9" s="39">
        <f>ROUND(H8*F9,2)</f>
        <v>0</v>
      </c>
    </row>
    <row r="10" spans="1:232" x14ac:dyDescent="0.25">
      <c r="C10" s="42"/>
    </row>
    <row r="11" spans="1:232" x14ac:dyDescent="0.25">
      <c r="C11" s="42"/>
    </row>
    <row r="12" spans="1:232" x14ac:dyDescent="0.25">
      <c r="B12" s="44" t="s">
        <v>33</v>
      </c>
      <c r="C12" s="42"/>
      <c r="D12" s="45" t="s">
        <v>34</v>
      </c>
      <c r="E12" s="45"/>
    </row>
    <row r="13" spans="1:232" x14ac:dyDescent="0.25">
      <c r="A13" s="40" t="s">
        <v>35</v>
      </c>
      <c r="B13" s="44" t="s">
        <v>35</v>
      </c>
      <c r="C13" s="42" t="s">
        <v>36</v>
      </c>
      <c r="D13" s="42" t="s">
        <v>35</v>
      </c>
      <c r="E13" s="42" t="s">
        <v>37</v>
      </c>
      <c r="F13" s="42" t="s">
        <v>38</v>
      </c>
      <c r="G13" s="53" t="s">
        <v>39</v>
      </c>
      <c r="H13" s="53" t="s">
        <v>39</v>
      </c>
    </row>
    <row r="14" spans="1:232" s="49" customFormat="1" x14ac:dyDescent="0.25">
      <c r="A14" s="46" t="s">
        <v>40</v>
      </c>
      <c r="B14" s="47" t="s">
        <v>41</v>
      </c>
      <c r="C14" s="48" t="s">
        <v>42</v>
      </c>
      <c r="D14" s="48" t="s">
        <v>43</v>
      </c>
      <c r="E14" s="48" t="s">
        <v>36</v>
      </c>
      <c r="F14" s="48" t="s">
        <v>44</v>
      </c>
      <c r="G14" s="54" t="s">
        <v>37</v>
      </c>
      <c r="H14" s="54" t="s">
        <v>44</v>
      </c>
    </row>
    <row r="15" spans="1:232" x14ac:dyDescent="0.25">
      <c r="A15" s="40">
        <v>1</v>
      </c>
      <c r="B15" s="80">
        <f>DATE(YEAR(F8),IF(DAY(F8)=1,0,1)+MONTH(F8),1)</f>
        <v>44986</v>
      </c>
      <c r="C15" s="43">
        <f>H9</f>
        <v>0</v>
      </c>
      <c r="D15" s="43" t="e">
        <f>'Exhibit II'!E31</f>
        <v>#DIV/0!</v>
      </c>
      <c r="E15" s="43" t="e">
        <f t="shared" ref="E15:E46" si="0">C15-D15</f>
        <v>#DIV/0!</v>
      </c>
      <c r="F15" s="50"/>
      <c r="G15" s="50" t="e">
        <f t="shared" ref="G15:G35" si="1">$C$15-E15</f>
        <v>#DIV/0!</v>
      </c>
      <c r="H15" s="43">
        <f>SUM($F$15:F15)</f>
        <v>0</v>
      </c>
    </row>
    <row r="16" spans="1:232" x14ac:dyDescent="0.25">
      <c r="A16" s="40">
        <f>A15+1</f>
        <v>2</v>
      </c>
      <c r="B16" s="80">
        <f>+DATE(YEAR(B15),MONTH(B15)+3,1)</f>
        <v>45078</v>
      </c>
      <c r="C16" s="50" t="e">
        <f>MAX(C15-D15,0)</f>
        <v>#DIV/0!</v>
      </c>
      <c r="D16" s="50" t="e">
        <f t="shared" ref="D16:D47" si="2">MIN(D15,C16)</f>
        <v>#DIV/0!</v>
      </c>
      <c r="E16" s="50" t="e">
        <f t="shared" si="0"/>
        <v>#DIV/0!</v>
      </c>
      <c r="F16" s="50"/>
      <c r="G16" s="50" t="e">
        <f t="shared" si="1"/>
        <v>#DIV/0!</v>
      </c>
      <c r="H16" s="50">
        <f>SUM($F$15:F16)</f>
        <v>0</v>
      </c>
    </row>
    <row r="17" spans="1:8" x14ac:dyDescent="0.25">
      <c r="A17" s="40">
        <f>A16+1</f>
        <v>3</v>
      </c>
      <c r="B17" s="80">
        <f t="shared" ref="B17:B18" si="3">+DATE(YEAR(B16),MONTH(B16)+3,1)</f>
        <v>45170</v>
      </c>
      <c r="C17" s="50" t="e">
        <f>MAX(C16-D16,0)</f>
        <v>#DIV/0!</v>
      </c>
      <c r="D17" s="50" t="e">
        <f t="shared" si="2"/>
        <v>#DIV/0!</v>
      </c>
      <c r="E17" s="50" t="e">
        <f t="shared" si="0"/>
        <v>#DIV/0!</v>
      </c>
      <c r="F17" s="50"/>
      <c r="G17" s="50" t="e">
        <f t="shared" si="1"/>
        <v>#DIV/0!</v>
      </c>
      <c r="H17" s="50">
        <f>SUM($F$15:F17)</f>
        <v>0</v>
      </c>
    </row>
    <row r="18" spans="1:8" x14ac:dyDescent="0.25">
      <c r="A18" s="40">
        <f>A17+1</f>
        <v>4</v>
      </c>
      <c r="B18" s="80">
        <f t="shared" si="3"/>
        <v>45261</v>
      </c>
      <c r="C18" s="50" t="e">
        <f>MAX(C17-D17,0)</f>
        <v>#DIV/0!</v>
      </c>
      <c r="D18" s="50" t="e">
        <f t="shared" si="2"/>
        <v>#DIV/0!</v>
      </c>
      <c r="E18" s="50" t="e">
        <f t="shared" si="0"/>
        <v>#DIV/0!</v>
      </c>
      <c r="F18" s="50"/>
      <c r="G18" s="50" t="e">
        <f t="shared" si="1"/>
        <v>#DIV/0!</v>
      </c>
      <c r="H18" s="50">
        <f>SUM($F$15:F18)</f>
        <v>0</v>
      </c>
    </row>
    <row r="19" spans="1:8" x14ac:dyDescent="0.25">
      <c r="A19" s="40">
        <f>A18+1</f>
        <v>5</v>
      </c>
      <c r="B19" s="41">
        <f t="shared" ref="B19:B79" si="4">DATE(YEAR(B15)+1,MONTH(B15),DAY(B15))</f>
        <v>45352</v>
      </c>
      <c r="C19" s="50" t="e">
        <f>MAX(C18-D18,0)+F19</f>
        <v>#DIV/0!</v>
      </c>
      <c r="D19" s="50" t="e">
        <f t="shared" si="2"/>
        <v>#DIV/0!</v>
      </c>
      <c r="E19" s="50" t="e">
        <f t="shared" si="0"/>
        <v>#DIV/0!</v>
      </c>
      <c r="F19" s="43" t="e">
        <f>ROUND($E$5*(C15-SUM(D15:D18)),2)</f>
        <v>#DIV/0!</v>
      </c>
      <c r="G19" s="50" t="e">
        <f t="shared" si="1"/>
        <v>#DIV/0!</v>
      </c>
      <c r="H19" s="50" t="e">
        <f>SUM($F$15:F19)</f>
        <v>#DIV/0!</v>
      </c>
    </row>
    <row r="20" spans="1:8" x14ac:dyDescent="0.25">
      <c r="A20" s="40">
        <f>A19+1</f>
        <v>6</v>
      </c>
      <c r="B20" s="41">
        <f t="shared" si="4"/>
        <v>45444</v>
      </c>
      <c r="C20" s="50" t="e">
        <f>MAX(C19-D19,0)</f>
        <v>#DIV/0!</v>
      </c>
      <c r="D20" s="50" t="e">
        <f t="shared" si="2"/>
        <v>#DIV/0!</v>
      </c>
      <c r="E20" s="50" t="e">
        <f t="shared" si="0"/>
        <v>#DIV/0!</v>
      </c>
      <c r="F20" s="50"/>
      <c r="G20" s="50" t="e">
        <f t="shared" si="1"/>
        <v>#DIV/0!</v>
      </c>
      <c r="H20" s="50" t="e">
        <f>SUM($F$15:F20)</f>
        <v>#DIV/0!</v>
      </c>
    </row>
    <row r="21" spans="1:8" x14ac:dyDescent="0.25">
      <c r="A21" s="40" t="e">
        <f>IF(C21=0," ",A20+1)</f>
        <v>#DIV/0!</v>
      </c>
      <c r="B21" s="41">
        <f t="shared" si="4"/>
        <v>45536</v>
      </c>
      <c r="C21" s="50" t="e">
        <f>MAX(C20-D20,0)</f>
        <v>#DIV/0!</v>
      </c>
      <c r="D21" s="50" t="e">
        <f t="shared" si="2"/>
        <v>#DIV/0!</v>
      </c>
      <c r="E21" s="50" t="e">
        <f t="shared" si="0"/>
        <v>#DIV/0!</v>
      </c>
      <c r="F21" s="50"/>
      <c r="G21" s="50" t="e">
        <f t="shared" si="1"/>
        <v>#DIV/0!</v>
      </c>
      <c r="H21" s="50" t="e">
        <f>SUM($F$15:F21)</f>
        <v>#DIV/0!</v>
      </c>
    </row>
    <row r="22" spans="1:8" x14ac:dyDescent="0.25">
      <c r="A22" s="40" t="e">
        <f>IF(C22=0," ",A21+1)</f>
        <v>#DIV/0!</v>
      </c>
      <c r="B22" s="41">
        <f t="shared" si="4"/>
        <v>45627</v>
      </c>
      <c r="C22" s="50" t="e">
        <f>MAX(C21-D21,0)</f>
        <v>#DIV/0!</v>
      </c>
      <c r="D22" s="50" t="e">
        <f t="shared" si="2"/>
        <v>#DIV/0!</v>
      </c>
      <c r="E22" s="50" t="e">
        <f t="shared" si="0"/>
        <v>#DIV/0!</v>
      </c>
      <c r="F22" s="50"/>
      <c r="G22" s="50" t="e">
        <f t="shared" si="1"/>
        <v>#DIV/0!</v>
      </c>
      <c r="H22" s="50" t="e">
        <f>SUM($F$15:F22)</f>
        <v>#DIV/0!</v>
      </c>
    </row>
    <row r="23" spans="1:8" x14ac:dyDescent="0.25">
      <c r="A23" s="40" t="e">
        <f t="shared" ref="A23:A54" si="5">A22+1</f>
        <v>#DIV/0!</v>
      </c>
      <c r="B23" s="41">
        <f t="shared" si="4"/>
        <v>45717</v>
      </c>
      <c r="C23" s="50" t="e">
        <f>MAX(C22-D22,0)+F23</f>
        <v>#DIV/0!</v>
      </c>
      <c r="D23" s="50" t="e">
        <f t="shared" si="2"/>
        <v>#DIV/0!</v>
      </c>
      <c r="E23" s="50" t="e">
        <f t="shared" si="0"/>
        <v>#DIV/0!</v>
      </c>
      <c r="F23" s="50" t="e">
        <f>ROUND($E$5*(C19-SUM(D19:D22)),2)</f>
        <v>#DIV/0!</v>
      </c>
      <c r="G23" s="50" t="e">
        <f t="shared" si="1"/>
        <v>#DIV/0!</v>
      </c>
      <c r="H23" s="50" t="e">
        <f>SUM($F$15:F23)</f>
        <v>#DIV/0!</v>
      </c>
    </row>
    <row r="24" spans="1:8" x14ac:dyDescent="0.25">
      <c r="A24" s="40" t="e">
        <f t="shared" si="5"/>
        <v>#DIV/0!</v>
      </c>
      <c r="B24" s="41">
        <f t="shared" si="4"/>
        <v>45809</v>
      </c>
      <c r="C24" s="50" t="e">
        <f>MAX(C23-D23,0)</f>
        <v>#DIV/0!</v>
      </c>
      <c r="D24" s="50" t="e">
        <f t="shared" si="2"/>
        <v>#DIV/0!</v>
      </c>
      <c r="E24" s="50" t="e">
        <f t="shared" si="0"/>
        <v>#DIV/0!</v>
      </c>
      <c r="F24" s="50"/>
      <c r="G24" s="50" t="e">
        <f t="shared" si="1"/>
        <v>#DIV/0!</v>
      </c>
      <c r="H24" s="50" t="e">
        <f>SUM($F$15:F24)</f>
        <v>#DIV/0!</v>
      </c>
    </row>
    <row r="25" spans="1:8" x14ac:dyDescent="0.25">
      <c r="A25" s="40" t="e">
        <f t="shared" si="5"/>
        <v>#DIV/0!</v>
      </c>
      <c r="B25" s="41">
        <f t="shared" si="4"/>
        <v>45901</v>
      </c>
      <c r="C25" s="50" t="e">
        <f>MAX(C24-D24,0)</f>
        <v>#DIV/0!</v>
      </c>
      <c r="D25" s="50" t="e">
        <f t="shared" si="2"/>
        <v>#DIV/0!</v>
      </c>
      <c r="E25" s="50" t="e">
        <f t="shared" si="0"/>
        <v>#DIV/0!</v>
      </c>
      <c r="F25" s="50"/>
      <c r="G25" s="50" t="e">
        <f t="shared" si="1"/>
        <v>#DIV/0!</v>
      </c>
      <c r="H25" s="50" t="e">
        <f>SUM($F$15:F25)</f>
        <v>#DIV/0!</v>
      </c>
    </row>
    <row r="26" spans="1:8" x14ac:dyDescent="0.25">
      <c r="A26" s="40" t="e">
        <f t="shared" si="5"/>
        <v>#DIV/0!</v>
      </c>
      <c r="B26" s="41">
        <f t="shared" si="4"/>
        <v>45992</v>
      </c>
      <c r="C26" s="50" t="e">
        <f>MAX(C25-D25,0)</f>
        <v>#DIV/0!</v>
      </c>
      <c r="D26" s="50" t="e">
        <f t="shared" si="2"/>
        <v>#DIV/0!</v>
      </c>
      <c r="E26" s="50" t="e">
        <f t="shared" si="0"/>
        <v>#DIV/0!</v>
      </c>
      <c r="F26" s="50"/>
      <c r="G26" s="50" t="e">
        <f t="shared" si="1"/>
        <v>#DIV/0!</v>
      </c>
      <c r="H26" s="50" t="e">
        <f>SUM($F$15:F26)</f>
        <v>#DIV/0!</v>
      </c>
    </row>
    <row r="27" spans="1:8" x14ac:dyDescent="0.25">
      <c r="A27" s="40" t="e">
        <f t="shared" si="5"/>
        <v>#DIV/0!</v>
      </c>
      <c r="B27" s="41">
        <f t="shared" si="4"/>
        <v>46082</v>
      </c>
      <c r="C27" s="50" t="e">
        <f>MAX(C26-D26,0)+F27</f>
        <v>#DIV/0!</v>
      </c>
      <c r="D27" s="50" t="e">
        <f t="shared" si="2"/>
        <v>#DIV/0!</v>
      </c>
      <c r="E27" s="50" t="e">
        <f t="shared" si="0"/>
        <v>#DIV/0!</v>
      </c>
      <c r="F27" s="50" t="e">
        <f>ROUND($E$5*(C23-SUM(D23:D26)),2)</f>
        <v>#DIV/0!</v>
      </c>
      <c r="G27" s="50" t="e">
        <f t="shared" si="1"/>
        <v>#DIV/0!</v>
      </c>
      <c r="H27" s="50" t="e">
        <f>SUM($F$15:F27)</f>
        <v>#DIV/0!</v>
      </c>
    </row>
    <row r="28" spans="1:8" x14ac:dyDescent="0.25">
      <c r="A28" s="40" t="e">
        <f t="shared" si="5"/>
        <v>#DIV/0!</v>
      </c>
      <c r="B28" s="41">
        <f t="shared" si="4"/>
        <v>46174</v>
      </c>
      <c r="C28" s="50" t="e">
        <f>MAX(C27-D27,0)</f>
        <v>#DIV/0!</v>
      </c>
      <c r="D28" s="50" t="e">
        <f t="shared" si="2"/>
        <v>#DIV/0!</v>
      </c>
      <c r="E28" s="50" t="e">
        <f t="shared" si="0"/>
        <v>#DIV/0!</v>
      </c>
      <c r="F28" s="50"/>
      <c r="G28" s="50" t="e">
        <f t="shared" si="1"/>
        <v>#DIV/0!</v>
      </c>
      <c r="H28" s="50" t="e">
        <f>SUM($F$15:F28)</f>
        <v>#DIV/0!</v>
      </c>
    </row>
    <row r="29" spans="1:8" x14ac:dyDescent="0.25">
      <c r="A29" s="40" t="e">
        <f t="shared" si="5"/>
        <v>#DIV/0!</v>
      </c>
      <c r="B29" s="41">
        <f t="shared" si="4"/>
        <v>46266</v>
      </c>
      <c r="C29" s="50" t="e">
        <f>MAX(C28-D28,0)</f>
        <v>#DIV/0!</v>
      </c>
      <c r="D29" s="50" t="e">
        <f t="shared" si="2"/>
        <v>#DIV/0!</v>
      </c>
      <c r="E29" s="50" t="e">
        <f t="shared" si="0"/>
        <v>#DIV/0!</v>
      </c>
      <c r="F29" s="50"/>
      <c r="G29" s="50" t="e">
        <f t="shared" si="1"/>
        <v>#DIV/0!</v>
      </c>
      <c r="H29" s="50" t="e">
        <f>SUM($F$15:F29)</f>
        <v>#DIV/0!</v>
      </c>
    </row>
    <row r="30" spans="1:8" x14ac:dyDescent="0.25">
      <c r="A30" s="40" t="e">
        <f t="shared" si="5"/>
        <v>#DIV/0!</v>
      </c>
      <c r="B30" s="41">
        <f t="shared" si="4"/>
        <v>46357</v>
      </c>
      <c r="C30" s="50" t="e">
        <f>MAX(C29-D29,0)</f>
        <v>#DIV/0!</v>
      </c>
      <c r="D30" s="50" t="e">
        <f t="shared" si="2"/>
        <v>#DIV/0!</v>
      </c>
      <c r="E30" s="50" t="e">
        <f t="shared" si="0"/>
        <v>#DIV/0!</v>
      </c>
      <c r="F30" s="50"/>
      <c r="G30" s="50" t="e">
        <f t="shared" si="1"/>
        <v>#DIV/0!</v>
      </c>
      <c r="H30" s="50" t="e">
        <f>SUM($F$15:F30)</f>
        <v>#DIV/0!</v>
      </c>
    </row>
    <row r="31" spans="1:8" x14ac:dyDescent="0.25">
      <c r="A31" s="40" t="e">
        <f t="shared" si="5"/>
        <v>#DIV/0!</v>
      </c>
      <c r="B31" s="41">
        <f t="shared" si="4"/>
        <v>46447</v>
      </c>
      <c r="C31" s="50" t="e">
        <f>MAX(C30-D30,0)+F31</f>
        <v>#DIV/0!</v>
      </c>
      <c r="D31" s="50" t="e">
        <f t="shared" si="2"/>
        <v>#DIV/0!</v>
      </c>
      <c r="E31" s="50" t="e">
        <f t="shared" si="0"/>
        <v>#DIV/0!</v>
      </c>
      <c r="F31" s="50" t="e">
        <f>ROUND($E$5*(C27-SUM(D27:D30)),2)</f>
        <v>#DIV/0!</v>
      </c>
      <c r="G31" s="50" t="e">
        <f t="shared" si="1"/>
        <v>#DIV/0!</v>
      </c>
      <c r="H31" s="50" t="e">
        <f>SUM($F$15:F31)</f>
        <v>#DIV/0!</v>
      </c>
    </row>
    <row r="32" spans="1:8" x14ac:dyDescent="0.25">
      <c r="A32" s="40" t="e">
        <f t="shared" si="5"/>
        <v>#DIV/0!</v>
      </c>
      <c r="B32" s="41">
        <f t="shared" si="4"/>
        <v>46539</v>
      </c>
      <c r="C32" s="50" t="e">
        <f>MAX(C31-D31,0)</f>
        <v>#DIV/0!</v>
      </c>
      <c r="D32" s="50" t="e">
        <f t="shared" si="2"/>
        <v>#DIV/0!</v>
      </c>
      <c r="E32" s="50" t="e">
        <f t="shared" si="0"/>
        <v>#DIV/0!</v>
      </c>
      <c r="F32" s="50"/>
      <c r="G32" s="50" t="e">
        <f t="shared" si="1"/>
        <v>#DIV/0!</v>
      </c>
      <c r="H32" s="50" t="e">
        <f>SUM($F$15:F32)</f>
        <v>#DIV/0!</v>
      </c>
    </row>
    <row r="33" spans="1:8" x14ac:dyDescent="0.25">
      <c r="A33" s="40" t="e">
        <f t="shared" si="5"/>
        <v>#DIV/0!</v>
      </c>
      <c r="B33" s="41">
        <f t="shared" si="4"/>
        <v>46631</v>
      </c>
      <c r="C33" s="50" t="e">
        <f>MAX(C32-D32,0)</f>
        <v>#DIV/0!</v>
      </c>
      <c r="D33" s="50" t="e">
        <f t="shared" si="2"/>
        <v>#DIV/0!</v>
      </c>
      <c r="E33" s="50" t="e">
        <f t="shared" si="0"/>
        <v>#DIV/0!</v>
      </c>
      <c r="F33" s="50"/>
      <c r="G33" s="50" t="e">
        <f t="shared" si="1"/>
        <v>#DIV/0!</v>
      </c>
      <c r="H33" s="50" t="e">
        <f>SUM($F$15:F33)</f>
        <v>#DIV/0!</v>
      </c>
    </row>
    <row r="34" spans="1:8" x14ac:dyDescent="0.25">
      <c r="A34" s="40" t="e">
        <f t="shared" si="5"/>
        <v>#DIV/0!</v>
      </c>
      <c r="B34" s="41">
        <f t="shared" si="4"/>
        <v>46722</v>
      </c>
      <c r="C34" s="50" t="e">
        <f>MAX(C33-D33,0)</f>
        <v>#DIV/0!</v>
      </c>
      <c r="D34" s="50" t="e">
        <f t="shared" si="2"/>
        <v>#DIV/0!</v>
      </c>
      <c r="E34" s="50" t="e">
        <f t="shared" si="0"/>
        <v>#DIV/0!</v>
      </c>
      <c r="F34" s="50"/>
      <c r="G34" s="50" t="e">
        <f t="shared" si="1"/>
        <v>#DIV/0!</v>
      </c>
      <c r="H34" s="50" t="e">
        <f>SUM($F$15:F34)</f>
        <v>#DIV/0!</v>
      </c>
    </row>
    <row r="35" spans="1:8" x14ac:dyDescent="0.25">
      <c r="A35" s="40" t="e">
        <f t="shared" si="5"/>
        <v>#DIV/0!</v>
      </c>
      <c r="B35" s="41">
        <f t="shared" si="4"/>
        <v>46813</v>
      </c>
      <c r="C35" s="50" t="e">
        <f>MAX(C34-D34,0)+F35</f>
        <v>#DIV/0!</v>
      </c>
      <c r="D35" s="50" t="e">
        <f t="shared" si="2"/>
        <v>#DIV/0!</v>
      </c>
      <c r="E35" s="50" t="e">
        <f t="shared" si="0"/>
        <v>#DIV/0!</v>
      </c>
      <c r="F35" s="50" t="e">
        <f>ROUND($E$5*(C31-SUM(D31:D34)),2)</f>
        <v>#DIV/0!</v>
      </c>
      <c r="G35" s="50" t="e">
        <f t="shared" si="1"/>
        <v>#DIV/0!</v>
      </c>
      <c r="H35" s="50" t="e">
        <f>SUM($F$15:F35)</f>
        <v>#DIV/0!</v>
      </c>
    </row>
    <row r="36" spans="1:8" x14ac:dyDescent="0.25">
      <c r="A36" s="40" t="e">
        <f t="shared" si="5"/>
        <v>#DIV/0!</v>
      </c>
      <c r="B36" s="41">
        <f t="shared" si="4"/>
        <v>46905</v>
      </c>
      <c r="C36" s="50" t="e">
        <f>MAX(C35-D35,0)</f>
        <v>#DIV/0!</v>
      </c>
      <c r="D36" s="50" t="e">
        <f t="shared" si="2"/>
        <v>#DIV/0!</v>
      </c>
      <c r="E36" s="50" t="e">
        <f t="shared" si="0"/>
        <v>#DIV/0!</v>
      </c>
      <c r="F36" s="50"/>
      <c r="G36" s="50" t="e">
        <f>$C$15-E36</f>
        <v>#DIV/0!</v>
      </c>
      <c r="H36" s="50" t="e">
        <f>SUM($F$15:F36)</f>
        <v>#DIV/0!</v>
      </c>
    </row>
    <row r="37" spans="1:8" x14ac:dyDescent="0.25">
      <c r="A37" s="40" t="e">
        <f t="shared" si="5"/>
        <v>#DIV/0!</v>
      </c>
      <c r="B37" s="41">
        <f t="shared" si="4"/>
        <v>46997</v>
      </c>
      <c r="C37" s="50" t="e">
        <f>MAX(C36-D36,0)</f>
        <v>#DIV/0!</v>
      </c>
      <c r="D37" s="50" t="e">
        <f t="shared" si="2"/>
        <v>#DIV/0!</v>
      </c>
      <c r="E37" s="50" t="e">
        <f t="shared" si="0"/>
        <v>#DIV/0!</v>
      </c>
      <c r="F37" s="50"/>
      <c r="G37" s="50" t="e">
        <f>$C$15-E37</f>
        <v>#DIV/0!</v>
      </c>
      <c r="H37" s="50" t="e">
        <f>SUM($F$15:F37)</f>
        <v>#DIV/0!</v>
      </c>
    </row>
    <row r="38" spans="1:8" x14ac:dyDescent="0.25">
      <c r="A38" s="40" t="e">
        <f t="shared" si="5"/>
        <v>#DIV/0!</v>
      </c>
      <c r="B38" s="41">
        <f t="shared" si="4"/>
        <v>47088</v>
      </c>
      <c r="C38" s="50" t="e">
        <f>MAX(C37-D37,0)</f>
        <v>#DIV/0!</v>
      </c>
      <c r="D38" s="50" t="e">
        <f t="shared" si="2"/>
        <v>#DIV/0!</v>
      </c>
      <c r="E38" s="50" t="e">
        <f t="shared" si="0"/>
        <v>#DIV/0!</v>
      </c>
      <c r="F38" s="50"/>
      <c r="G38" s="50" t="e">
        <f t="shared" ref="G38:G46" si="6">$C$15-E38</f>
        <v>#DIV/0!</v>
      </c>
      <c r="H38" s="50" t="e">
        <f>SUM($F$15:F38)</f>
        <v>#DIV/0!</v>
      </c>
    </row>
    <row r="39" spans="1:8" x14ac:dyDescent="0.25">
      <c r="A39" s="40" t="e">
        <f t="shared" si="5"/>
        <v>#DIV/0!</v>
      </c>
      <c r="B39" s="41">
        <f t="shared" si="4"/>
        <v>47178</v>
      </c>
      <c r="C39" s="50" t="e">
        <f>MAX(C38-D38,0)+F39</f>
        <v>#DIV/0!</v>
      </c>
      <c r="D39" s="50" t="e">
        <f t="shared" si="2"/>
        <v>#DIV/0!</v>
      </c>
      <c r="E39" s="50" t="e">
        <f t="shared" si="0"/>
        <v>#DIV/0!</v>
      </c>
      <c r="F39" s="50" t="e">
        <f>ROUND($E$5*(C35-SUM(D35:D38)),2)</f>
        <v>#DIV/0!</v>
      </c>
      <c r="G39" s="50" t="e">
        <f t="shared" si="6"/>
        <v>#DIV/0!</v>
      </c>
      <c r="H39" s="50" t="e">
        <f>SUM($F$15:F39)</f>
        <v>#DIV/0!</v>
      </c>
    </row>
    <row r="40" spans="1:8" x14ac:dyDescent="0.25">
      <c r="A40" s="40" t="e">
        <f t="shared" si="5"/>
        <v>#DIV/0!</v>
      </c>
      <c r="B40" s="41">
        <f t="shared" si="4"/>
        <v>47270</v>
      </c>
      <c r="C40" s="50" t="e">
        <f>MAX(C39-D39,0)</f>
        <v>#DIV/0!</v>
      </c>
      <c r="D40" s="50" t="e">
        <f t="shared" si="2"/>
        <v>#DIV/0!</v>
      </c>
      <c r="E40" s="50" t="e">
        <f t="shared" si="0"/>
        <v>#DIV/0!</v>
      </c>
      <c r="F40" s="50"/>
      <c r="G40" s="50" t="e">
        <f t="shared" si="6"/>
        <v>#DIV/0!</v>
      </c>
      <c r="H40" s="50" t="e">
        <f>SUM($F$15:F40)</f>
        <v>#DIV/0!</v>
      </c>
    </row>
    <row r="41" spans="1:8" x14ac:dyDescent="0.25">
      <c r="A41" s="40" t="e">
        <f t="shared" si="5"/>
        <v>#DIV/0!</v>
      </c>
      <c r="B41" s="41">
        <f t="shared" si="4"/>
        <v>47362</v>
      </c>
      <c r="C41" s="50" t="e">
        <f>MAX(C40-D40,0)</f>
        <v>#DIV/0!</v>
      </c>
      <c r="D41" s="50" t="e">
        <f t="shared" si="2"/>
        <v>#DIV/0!</v>
      </c>
      <c r="E41" s="50" t="e">
        <f t="shared" si="0"/>
        <v>#DIV/0!</v>
      </c>
      <c r="F41" s="50"/>
      <c r="G41" s="50" t="e">
        <f t="shared" si="6"/>
        <v>#DIV/0!</v>
      </c>
      <c r="H41" s="50" t="e">
        <f>SUM($F$15:F41)</f>
        <v>#DIV/0!</v>
      </c>
    </row>
    <row r="42" spans="1:8" x14ac:dyDescent="0.25">
      <c r="A42" s="40" t="e">
        <f t="shared" si="5"/>
        <v>#DIV/0!</v>
      </c>
      <c r="B42" s="41">
        <f t="shared" si="4"/>
        <v>47453</v>
      </c>
      <c r="C42" s="50" t="e">
        <f>MAX(C41-D41,0)</f>
        <v>#DIV/0!</v>
      </c>
      <c r="D42" s="50" t="e">
        <f t="shared" si="2"/>
        <v>#DIV/0!</v>
      </c>
      <c r="E42" s="50" t="e">
        <f t="shared" si="0"/>
        <v>#DIV/0!</v>
      </c>
      <c r="F42" s="50"/>
      <c r="G42" s="50" t="e">
        <f t="shared" si="6"/>
        <v>#DIV/0!</v>
      </c>
      <c r="H42" s="50" t="e">
        <f>SUM($F$15:F42)</f>
        <v>#DIV/0!</v>
      </c>
    </row>
    <row r="43" spans="1:8" x14ac:dyDescent="0.25">
      <c r="A43" s="40" t="e">
        <f t="shared" si="5"/>
        <v>#DIV/0!</v>
      </c>
      <c r="B43" s="41">
        <f t="shared" si="4"/>
        <v>47543</v>
      </c>
      <c r="C43" s="50" t="e">
        <f>MAX(C42-D42,0)+F43</f>
        <v>#DIV/0!</v>
      </c>
      <c r="D43" s="50" t="e">
        <f t="shared" si="2"/>
        <v>#DIV/0!</v>
      </c>
      <c r="E43" s="50" t="e">
        <f t="shared" si="0"/>
        <v>#DIV/0!</v>
      </c>
      <c r="F43" s="50" t="e">
        <f>ROUND($E$5*(C39-SUM(D39:D42)),2)</f>
        <v>#DIV/0!</v>
      </c>
      <c r="G43" s="50" t="e">
        <f t="shared" si="6"/>
        <v>#DIV/0!</v>
      </c>
      <c r="H43" s="50" t="e">
        <f>SUM($F$15:F43)</f>
        <v>#DIV/0!</v>
      </c>
    </row>
    <row r="44" spans="1:8" x14ac:dyDescent="0.25">
      <c r="A44" s="40" t="e">
        <f t="shared" si="5"/>
        <v>#DIV/0!</v>
      </c>
      <c r="B44" s="41">
        <f t="shared" si="4"/>
        <v>47635</v>
      </c>
      <c r="C44" s="50" t="e">
        <f>MAX(C43-D43,0)</f>
        <v>#DIV/0!</v>
      </c>
      <c r="D44" s="50" t="e">
        <f t="shared" si="2"/>
        <v>#DIV/0!</v>
      </c>
      <c r="E44" s="50" t="e">
        <f t="shared" si="0"/>
        <v>#DIV/0!</v>
      </c>
      <c r="F44" s="50"/>
      <c r="G44" s="50" t="e">
        <f t="shared" si="6"/>
        <v>#DIV/0!</v>
      </c>
      <c r="H44" s="50" t="e">
        <f>SUM($F$15:F44)</f>
        <v>#DIV/0!</v>
      </c>
    </row>
    <row r="45" spans="1:8" x14ac:dyDescent="0.25">
      <c r="A45" s="40" t="e">
        <f t="shared" si="5"/>
        <v>#DIV/0!</v>
      </c>
      <c r="B45" s="41">
        <f t="shared" si="4"/>
        <v>47727</v>
      </c>
      <c r="C45" s="50" t="e">
        <f>MAX(C44-D44,0)</f>
        <v>#DIV/0!</v>
      </c>
      <c r="D45" s="50" t="e">
        <f t="shared" si="2"/>
        <v>#DIV/0!</v>
      </c>
      <c r="E45" s="50" t="e">
        <f t="shared" si="0"/>
        <v>#DIV/0!</v>
      </c>
      <c r="F45" s="50"/>
      <c r="G45" s="50" t="e">
        <f t="shared" si="6"/>
        <v>#DIV/0!</v>
      </c>
      <c r="H45" s="50" t="e">
        <f>SUM($F$15:F45)</f>
        <v>#DIV/0!</v>
      </c>
    </row>
    <row r="46" spans="1:8" x14ac:dyDescent="0.25">
      <c r="A46" s="40" t="e">
        <f t="shared" si="5"/>
        <v>#DIV/0!</v>
      </c>
      <c r="B46" s="41">
        <f t="shared" si="4"/>
        <v>47818</v>
      </c>
      <c r="C46" s="50" t="e">
        <f>MAX(C45-D45,0)</f>
        <v>#DIV/0!</v>
      </c>
      <c r="D46" s="50" t="e">
        <f t="shared" si="2"/>
        <v>#DIV/0!</v>
      </c>
      <c r="E46" s="50" t="e">
        <f t="shared" si="0"/>
        <v>#DIV/0!</v>
      </c>
      <c r="F46" s="50"/>
      <c r="G46" s="50" t="e">
        <f t="shared" si="6"/>
        <v>#DIV/0!</v>
      </c>
      <c r="H46" s="50" t="e">
        <f>SUM($F$15:F46)</f>
        <v>#DIV/0!</v>
      </c>
    </row>
    <row r="47" spans="1:8" x14ac:dyDescent="0.25">
      <c r="A47" s="40" t="e">
        <f t="shared" si="5"/>
        <v>#DIV/0!</v>
      </c>
      <c r="B47" s="41">
        <f t="shared" si="4"/>
        <v>47908</v>
      </c>
      <c r="C47" s="50" t="e">
        <f>MAX(C46-D46,0)+F47</f>
        <v>#DIV/0!</v>
      </c>
      <c r="D47" s="50" t="e">
        <f t="shared" si="2"/>
        <v>#DIV/0!</v>
      </c>
      <c r="E47" s="50" t="e">
        <f t="shared" ref="E47:E78" si="7">C47-D47</f>
        <v>#DIV/0!</v>
      </c>
      <c r="F47" s="50" t="e">
        <f>ROUND($E$5*(C43-SUM(D43:D46)),2)</f>
        <v>#DIV/0!</v>
      </c>
      <c r="G47" s="50" t="e">
        <f t="shared" ref="G47:G78" si="8">$C$15-E47</f>
        <v>#DIV/0!</v>
      </c>
      <c r="H47" s="50" t="e">
        <f>SUM($F$15:F47)</f>
        <v>#DIV/0!</v>
      </c>
    </row>
    <row r="48" spans="1:8" x14ac:dyDescent="0.25">
      <c r="A48" s="40" t="e">
        <f t="shared" si="5"/>
        <v>#DIV/0!</v>
      </c>
      <c r="B48" s="41">
        <f t="shared" si="4"/>
        <v>48000</v>
      </c>
      <c r="C48" s="50" t="e">
        <f>MAX(C47-D47,0)</f>
        <v>#DIV/0!</v>
      </c>
      <c r="D48" s="50" t="e">
        <f t="shared" ref="D48:D79" si="9">MIN(D47,C48)</f>
        <v>#DIV/0!</v>
      </c>
      <c r="E48" s="50" t="e">
        <f t="shared" si="7"/>
        <v>#DIV/0!</v>
      </c>
      <c r="F48" s="50"/>
      <c r="G48" s="50" t="e">
        <f t="shared" si="8"/>
        <v>#DIV/0!</v>
      </c>
      <c r="H48" s="50" t="e">
        <f>SUM($F$15:F48)</f>
        <v>#DIV/0!</v>
      </c>
    </row>
    <row r="49" spans="1:8" x14ac:dyDescent="0.25">
      <c r="A49" s="40" t="e">
        <f t="shared" si="5"/>
        <v>#DIV/0!</v>
      </c>
      <c r="B49" s="41">
        <f t="shared" si="4"/>
        <v>48092</v>
      </c>
      <c r="C49" s="50" t="e">
        <f>MAX(C48-D48,0)</f>
        <v>#DIV/0!</v>
      </c>
      <c r="D49" s="50" t="e">
        <f t="shared" si="9"/>
        <v>#DIV/0!</v>
      </c>
      <c r="E49" s="50" t="e">
        <f t="shared" si="7"/>
        <v>#DIV/0!</v>
      </c>
      <c r="F49" s="50"/>
      <c r="G49" s="50" t="e">
        <f t="shared" si="8"/>
        <v>#DIV/0!</v>
      </c>
      <c r="H49" s="50" t="e">
        <f>SUM($F$15:F49)</f>
        <v>#DIV/0!</v>
      </c>
    </row>
    <row r="50" spans="1:8" x14ac:dyDescent="0.25">
      <c r="A50" s="40" t="e">
        <f t="shared" si="5"/>
        <v>#DIV/0!</v>
      </c>
      <c r="B50" s="41">
        <f t="shared" si="4"/>
        <v>48183</v>
      </c>
      <c r="C50" s="50" t="e">
        <f>MAX(C49-D49,0)</f>
        <v>#DIV/0!</v>
      </c>
      <c r="D50" s="50" t="e">
        <f t="shared" si="9"/>
        <v>#DIV/0!</v>
      </c>
      <c r="E50" s="50" t="e">
        <f t="shared" si="7"/>
        <v>#DIV/0!</v>
      </c>
      <c r="F50" s="50"/>
      <c r="G50" s="50" t="e">
        <f t="shared" si="8"/>
        <v>#DIV/0!</v>
      </c>
      <c r="H50" s="50" t="e">
        <f>SUM($F$15:F50)</f>
        <v>#DIV/0!</v>
      </c>
    </row>
    <row r="51" spans="1:8" x14ac:dyDescent="0.25">
      <c r="A51" s="40" t="e">
        <f t="shared" si="5"/>
        <v>#DIV/0!</v>
      </c>
      <c r="B51" s="41">
        <f t="shared" si="4"/>
        <v>48274</v>
      </c>
      <c r="C51" s="50" t="e">
        <f>MAX(C50-D50,0)+F51</f>
        <v>#DIV/0!</v>
      </c>
      <c r="D51" s="50" t="e">
        <f t="shared" si="9"/>
        <v>#DIV/0!</v>
      </c>
      <c r="E51" s="50" t="e">
        <f t="shared" si="7"/>
        <v>#DIV/0!</v>
      </c>
      <c r="F51" s="50" t="e">
        <f>ROUND($E$5*(C47-SUM(D47:D50)),2)</f>
        <v>#DIV/0!</v>
      </c>
      <c r="G51" s="50" t="e">
        <f t="shared" si="8"/>
        <v>#DIV/0!</v>
      </c>
      <c r="H51" s="50" t="e">
        <f>SUM($F$15:F51)</f>
        <v>#DIV/0!</v>
      </c>
    </row>
    <row r="52" spans="1:8" x14ac:dyDescent="0.25">
      <c r="A52" s="40" t="e">
        <f t="shared" si="5"/>
        <v>#DIV/0!</v>
      </c>
      <c r="B52" s="41">
        <f t="shared" si="4"/>
        <v>48366</v>
      </c>
      <c r="C52" s="50" t="e">
        <f>MAX(C51-D51,0)</f>
        <v>#DIV/0!</v>
      </c>
      <c r="D52" s="50" t="e">
        <f t="shared" si="9"/>
        <v>#DIV/0!</v>
      </c>
      <c r="E52" s="50" t="e">
        <f t="shared" si="7"/>
        <v>#DIV/0!</v>
      </c>
      <c r="F52" s="50"/>
      <c r="G52" s="50" t="e">
        <f t="shared" si="8"/>
        <v>#DIV/0!</v>
      </c>
      <c r="H52" s="50" t="e">
        <f>SUM($F$15:F52)</f>
        <v>#DIV/0!</v>
      </c>
    </row>
    <row r="53" spans="1:8" x14ac:dyDescent="0.25">
      <c r="A53" s="40" t="e">
        <f t="shared" si="5"/>
        <v>#DIV/0!</v>
      </c>
      <c r="B53" s="41">
        <f t="shared" si="4"/>
        <v>48458</v>
      </c>
      <c r="C53" s="50" t="e">
        <f>MAX(C52-D52,0)</f>
        <v>#DIV/0!</v>
      </c>
      <c r="D53" s="50" t="e">
        <f t="shared" si="9"/>
        <v>#DIV/0!</v>
      </c>
      <c r="E53" s="50" t="e">
        <f t="shared" si="7"/>
        <v>#DIV/0!</v>
      </c>
      <c r="F53" s="50"/>
      <c r="G53" s="50" t="e">
        <f t="shared" si="8"/>
        <v>#DIV/0!</v>
      </c>
      <c r="H53" s="50" t="e">
        <f>SUM($F$15:F53)</f>
        <v>#DIV/0!</v>
      </c>
    </row>
    <row r="54" spans="1:8" x14ac:dyDescent="0.25">
      <c r="A54" s="40" t="e">
        <f t="shared" si="5"/>
        <v>#DIV/0!</v>
      </c>
      <c r="B54" s="41">
        <f t="shared" si="4"/>
        <v>48549</v>
      </c>
      <c r="C54" s="50" t="e">
        <f>MAX(C53-D53,0)</f>
        <v>#DIV/0!</v>
      </c>
      <c r="D54" s="50" t="e">
        <f t="shared" si="9"/>
        <v>#DIV/0!</v>
      </c>
      <c r="E54" s="50" t="e">
        <f t="shared" si="7"/>
        <v>#DIV/0!</v>
      </c>
      <c r="F54" s="50"/>
      <c r="G54" s="50" t="e">
        <f t="shared" si="8"/>
        <v>#DIV/0!</v>
      </c>
      <c r="H54" s="50" t="e">
        <f>SUM($F$15:F54)</f>
        <v>#DIV/0!</v>
      </c>
    </row>
    <row r="55" spans="1:8" x14ac:dyDescent="0.25">
      <c r="A55" s="40" t="e">
        <f t="shared" ref="A55:A86" si="10">A54+1</f>
        <v>#DIV/0!</v>
      </c>
      <c r="B55" s="41">
        <f t="shared" si="4"/>
        <v>48639</v>
      </c>
      <c r="C55" s="50" t="e">
        <f>MAX(C54-D54,0)+F55</f>
        <v>#DIV/0!</v>
      </c>
      <c r="D55" s="50" t="e">
        <f t="shared" si="9"/>
        <v>#DIV/0!</v>
      </c>
      <c r="E55" s="50" t="e">
        <f t="shared" si="7"/>
        <v>#DIV/0!</v>
      </c>
      <c r="F55" s="50" t="e">
        <f>ROUND($E$5*(C51-SUM(D51:D54)),2)</f>
        <v>#DIV/0!</v>
      </c>
      <c r="G55" s="50" t="e">
        <f t="shared" si="8"/>
        <v>#DIV/0!</v>
      </c>
      <c r="H55" s="50" t="e">
        <f>SUM($F$15:F55)</f>
        <v>#DIV/0!</v>
      </c>
    </row>
    <row r="56" spans="1:8" x14ac:dyDescent="0.25">
      <c r="A56" s="40" t="e">
        <f t="shared" si="10"/>
        <v>#DIV/0!</v>
      </c>
      <c r="B56" s="41">
        <f t="shared" si="4"/>
        <v>48731</v>
      </c>
      <c r="C56" s="50" t="e">
        <f>MAX(C55-D55,0)</f>
        <v>#DIV/0!</v>
      </c>
      <c r="D56" s="50" t="e">
        <f t="shared" si="9"/>
        <v>#DIV/0!</v>
      </c>
      <c r="E56" s="50" t="e">
        <f t="shared" si="7"/>
        <v>#DIV/0!</v>
      </c>
      <c r="F56" s="50"/>
      <c r="G56" s="50" t="e">
        <f t="shared" si="8"/>
        <v>#DIV/0!</v>
      </c>
      <c r="H56" s="50" t="e">
        <f>SUM($F$15:F56)</f>
        <v>#DIV/0!</v>
      </c>
    </row>
    <row r="57" spans="1:8" x14ac:dyDescent="0.25">
      <c r="A57" s="40" t="e">
        <f t="shared" si="10"/>
        <v>#DIV/0!</v>
      </c>
      <c r="B57" s="41">
        <f t="shared" si="4"/>
        <v>48823</v>
      </c>
      <c r="C57" s="50" t="e">
        <f>MAX(C56-D56,0)</f>
        <v>#DIV/0!</v>
      </c>
      <c r="D57" s="50" t="e">
        <f t="shared" si="9"/>
        <v>#DIV/0!</v>
      </c>
      <c r="E57" s="50" t="e">
        <f t="shared" si="7"/>
        <v>#DIV/0!</v>
      </c>
      <c r="F57" s="50"/>
      <c r="G57" s="50" t="e">
        <f t="shared" si="8"/>
        <v>#DIV/0!</v>
      </c>
      <c r="H57" s="50" t="e">
        <f>SUM($F$15:F57)</f>
        <v>#DIV/0!</v>
      </c>
    </row>
    <row r="58" spans="1:8" x14ac:dyDescent="0.25">
      <c r="A58" s="40" t="e">
        <f t="shared" si="10"/>
        <v>#DIV/0!</v>
      </c>
      <c r="B58" s="41">
        <f t="shared" si="4"/>
        <v>48914</v>
      </c>
      <c r="C58" s="50" t="e">
        <f>MAX(C57-D57,0)</f>
        <v>#DIV/0!</v>
      </c>
      <c r="D58" s="50" t="e">
        <f t="shared" si="9"/>
        <v>#DIV/0!</v>
      </c>
      <c r="E58" s="50" t="e">
        <f t="shared" si="7"/>
        <v>#DIV/0!</v>
      </c>
      <c r="F58" s="50"/>
      <c r="G58" s="50" t="e">
        <f t="shared" si="8"/>
        <v>#DIV/0!</v>
      </c>
      <c r="H58" s="50" t="e">
        <f>SUM($F$15:F58)</f>
        <v>#DIV/0!</v>
      </c>
    </row>
    <row r="59" spans="1:8" x14ac:dyDescent="0.25">
      <c r="A59" s="40" t="e">
        <f t="shared" si="10"/>
        <v>#DIV/0!</v>
      </c>
      <c r="B59" s="41">
        <f t="shared" si="4"/>
        <v>49004</v>
      </c>
      <c r="C59" s="50" t="e">
        <f>MAX(C58-D58,0)+F59</f>
        <v>#DIV/0!</v>
      </c>
      <c r="D59" s="50" t="e">
        <f t="shared" si="9"/>
        <v>#DIV/0!</v>
      </c>
      <c r="E59" s="50" t="e">
        <f t="shared" si="7"/>
        <v>#DIV/0!</v>
      </c>
      <c r="F59" s="50" t="e">
        <f>ROUND($E$5*(C55-SUM(D55:D58)),2)</f>
        <v>#DIV/0!</v>
      </c>
      <c r="G59" s="50" t="e">
        <f t="shared" si="8"/>
        <v>#DIV/0!</v>
      </c>
      <c r="H59" s="50" t="e">
        <f>SUM($F$15:F59)</f>
        <v>#DIV/0!</v>
      </c>
    </row>
    <row r="60" spans="1:8" x14ac:dyDescent="0.25">
      <c r="A60" s="40" t="e">
        <f t="shared" si="10"/>
        <v>#DIV/0!</v>
      </c>
      <c r="B60" s="41">
        <f t="shared" si="4"/>
        <v>49096</v>
      </c>
      <c r="C60" s="50" t="e">
        <f>MAX(C59-D59,0)</f>
        <v>#DIV/0!</v>
      </c>
      <c r="D60" s="50" t="e">
        <f t="shared" si="9"/>
        <v>#DIV/0!</v>
      </c>
      <c r="E60" s="50" t="e">
        <f t="shared" si="7"/>
        <v>#DIV/0!</v>
      </c>
      <c r="F60" s="50"/>
      <c r="G60" s="50" t="e">
        <f t="shared" si="8"/>
        <v>#DIV/0!</v>
      </c>
      <c r="H60" s="50" t="e">
        <f>SUM($F$15:F60)</f>
        <v>#DIV/0!</v>
      </c>
    </row>
    <row r="61" spans="1:8" x14ac:dyDescent="0.25">
      <c r="A61" s="40" t="e">
        <f t="shared" si="10"/>
        <v>#DIV/0!</v>
      </c>
      <c r="B61" s="41">
        <f t="shared" si="4"/>
        <v>49188</v>
      </c>
      <c r="C61" s="50" t="e">
        <f>MAX(C60-D60,0)</f>
        <v>#DIV/0!</v>
      </c>
      <c r="D61" s="50" t="e">
        <f t="shared" si="9"/>
        <v>#DIV/0!</v>
      </c>
      <c r="E61" s="50" t="e">
        <f t="shared" si="7"/>
        <v>#DIV/0!</v>
      </c>
      <c r="F61" s="50"/>
      <c r="G61" s="50" t="e">
        <f t="shared" si="8"/>
        <v>#DIV/0!</v>
      </c>
      <c r="H61" s="50" t="e">
        <f>SUM($F$15:F61)</f>
        <v>#DIV/0!</v>
      </c>
    </row>
    <row r="62" spans="1:8" x14ac:dyDescent="0.25">
      <c r="A62" s="40" t="e">
        <f t="shared" si="10"/>
        <v>#DIV/0!</v>
      </c>
      <c r="B62" s="41">
        <f t="shared" si="4"/>
        <v>49279</v>
      </c>
      <c r="C62" s="50" t="e">
        <f>MAX(C61-D61,0)</f>
        <v>#DIV/0!</v>
      </c>
      <c r="D62" s="50" t="e">
        <f t="shared" si="9"/>
        <v>#DIV/0!</v>
      </c>
      <c r="E62" s="50" t="e">
        <f t="shared" si="7"/>
        <v>#DIV/0!</v>
      </c>
      <c r="F62" s="50"/>
      <c r="G62" s="50" t="e">
        <f t="shared" si="8"/>
        <v>#DIV/0!</v>
      </c>
      <c r="H62" s="50" t="e">
        <f>SUM($F$15:F62)</f>
        <v>#DIV/0!</v>
      </c>
    </row>
    <row r="63" spans="1:8" x14ac:dyDescent="0.25">
      <c r="A63" s="40" t="e">
        <f t="shared" si="10"/>
        <v>#DIV/0!</v>
      </c>
      <c r="B63" s="41">
        <f t="shared" si="4"/>
        <v>49369</v>
      </c>
      <c r="C63" s="50" t="e">
        <f>MAX(C62-D62,0)+F63</f>
        <v>#DIV/0!</v>
      </c>
      <c r="D63" s="50" t="e">
        <f t="shared" si="9"/>
        <v>#DIV/0!</v>
      </c>
      <c r="E63" s="50" t="e">
        <f t="shared" si="7"/>
        <v>#DIV/0!</v>
      </c>
      <c r="F63" s="50" t="e">
        <f>ROUND($E$5*(C59-SUM(D59:D62)),2)</f>
        <v>#DIV/0!</v>
      </c>
      <c r="G63" s="50" t="e">
        <f t="shared" si="8"/>
        <v>#DIV/0!</v>
      </c>
      <c r="H63" s="50" t="e">
        <f>SUM($F$15:F63)</f>
        <v>#DIV/0!</v>
      </c>
    </row>
    <row r="64" spans="1:8" x14ac:dyDescent="0.25">
      <c r="A64" s="40" t="e">
        <f t="shared" si="10"/>
        <v>#DIV/0!</v>
      </c>
      <c r="B64" s="41">
        <f t="shared" si="4"/>
        <v>49461</v>
      </c>
      <c r="C64" s="50" t="e">
        <f>MAX(C63-D63,0)</f>
        <v>#DIV/0!</v>
      </c>
      <c r="D64" s="50" t="e">
        <f t="shared" si="9"/>
        <v>#DIV/0!</v>
      </c>
      <c r="E64" s="50" t="e">
        <f t="shared" si="7"/>
        <v>#DIV/0!</v>
      </c>
      <c r="F64" s="50"/>
      <c r="G64" s="50" t="e">
        <f t="shared" si="8"/>
        <v>#DIV/0!</v>
      </c>
      <c r="H64" s="50" t="e">
        <f>SUM($F$15:F64)</f>
        <v>#DIV/0!</v>
      </c>
    </row>
    <row r="65" spans="1:8" x14ac:dyDescent="0.25">
      <c r="A65" s="40" t="e">
        <f t="shared" si="10"/>
        <v>#DIV/0!</v>
      </c>
      <c r="B65" s="41">
        <f t="shared" si="4"/>
        <v>49553</v>
      </c>
      <c r="C65" s="50" t="e">
        <f>MAX(C64-D64,0)</f>
        <v>#DIV/0!</v>
      </c>
      <c r="D65" s="50" t="e">
        <f t="shared" si="9"/>
        <v>#DIV/0!</v>
      </c>
      <c r="E65" s="50" t="e">
        <f t="shared" si="7"/>
        <v>#DIV/0!</v>
      </c>
      <c r="F65" s="50"/>
      <c r="G65" s="50" t="e">
        <f t="shared" si="8"/>
        <v>#DIV/0!</v>
      </c>
      <c r="H65" s="50" t="e">
        <f>SUM($F$15:F65)</f>
        <v>#DIV/0!</v>
      </c>
    </row>
    <row r="66" spans="1:8" x14ac:dyDescent="0.25">
      <c r="A66" s="40" t="e">
        <f t="shared" si="10"/>
        <v>#DIV/0!</v>
      </c>
      <c r="B66" s="41">
        <f t="shared" si="4"/>
        <v>49644</v>
      </c>
      <c r="C66" s="50" t="e">
        <f>MAX(C65-D65,0)</f>
        <v>#DIV/0!</v>
      </c>
      <c r="D66" s="50" t="e">
        <f t="shared" si="9"/>
        <v>#DIV/0!</v>
      </c>
      <c r="E66" s="50" t="e">
        <f t="shared" si="7"/>
        <v>#DIV/0!</v>
      </c>
      <c r="F66" s="50"/>
      <c r="G66" s="50" t="e">
        <f t="shared" si="8"/>
        <v>#DIV/0!</v>
      </c>
      <c r="H66" s="50" t="e">
        <f>SUM($F$15:F66)</f>
        <v>#DIV/0!</v>
      </c>
    </row>
    <row r="67" spans="1:8" x14ac:dyDescent="0.25">
      <c r="A67" s="40" t="e">
        <f t="shared" si="10"/>
        <v>#DIV/0!</v>
      </c>
      <c r="B67" s="41">
        <f t="shared" si="4"/>
        <v>49735</v>
      </c>
      <c r="C67" s="50" t="e">
        <f>MAX(C66-D66,0)+F67</f>
        <v>#DIV/0!</v>
      </c>
      <c r="D67" s="50" t="e">
        <f t="shared" si="9"/>
        <v>#DIV/0!</v>
      </c>
      <c r="E67" s="50" t="e">
        <f t="shared" si="7"/>
        <v>#DIV/0!</v>
      </c>
      <c r="F67" s="50" t="e">
        <f>ROUND($E$5*(C63-SUM(D63:D66)),2)</f>
        <v>#DIV/0!</v>
      </c>
      <c r="G67" s="50" t="e">
        <f t="shared" si="8"/>
        <v>#DIV/0!</v>
      </c>
      <c r="H67" s="50" t="e">
        <f>SUM($F$15:F67)</f>
        <v>#DIV/0!</v>
      </c>
    </row>
    <row r="68" spans="1:8" x14ac:dyDescent="0.25">
      <c r="A68" s="40" t="e">
        <f t="shared" si="10"/>
        <v>#DIV/0!</v>
      </c>
      <c r="B68" s="41">
        <f t="shared" si="4"/>
        <v>49827</v>
      </c>
      <c r="C68" s="50" t="e">
        <f>MAX(C67-D67,0)</f>
        <v>#DIV/0!</v>
      </c>
      <c r="D68" s="50" t="e">
        <f t="shared" si="9"/>
        <v>#DIV/0!</v>
      </c>
      <c r="E68" s="50" t="e">
        <f t="shared" si="7"/>
        <v>#DIV/0!</v>
      </c>
      <c r="F68" s="50"/>
      <c r="G68" s="50" t="e">
        <f t="shared" si="8"/>
        <v>#DIV/0!</v>
      </c>
      <c r="H68" s="50" t="e">
        <f>SUM($F$15:F68)</f>
        <v>#DIV/0!</v>
      </c>
    </row>
    <row r="69" spans="1:8" x14ac:dyDescent="0.25">
      <c r="A69" s="40" t="e">
        <f t="shared" si="10"/>
        <v>#DIV/0!</v>
      </c>
      <c r="B69" s="41">
        <f t="shared" si="4"/>
        <v>49919</v>
      </c>
      <c r="C69" s="50" t="e">
        <f>MAX(C68-D68,0)</f>
        <v>#DIV/0!</v>
      </c>
      <c r="D69" s="50" t="e">
        <f t="shared" si="9"/>
        <v>#DIV/0!</v>
      </c>
      <c r="E69" s="50" t="e">
        <f t="shared" si="7"/>
        <v>#DIV/0!</v>
      </c>
      <c r="F69" s="50"/>
      <c r="G69" s="50" t="e">
        <f t="shared" si="8"/>
        <v>#DIV/0!</v>
      </c>
      <c r="H69" s="50" t="e">
        <f>SUM($F$15:F69)</f>
        <v>#DIV/0!</v>
      </c>
    </row>
    <row r="70" spans="1:8" x14ac:dyDescent="0.25">
      <c r="A70" s="40" t="e">
        <f t="shared" si="10"/>
        <v>#DIV/0!</v>
      </c>
      <c r="B70" s="41">
        <f t="shared" si="4"/>
        <v>50010</v>
      </c>
      <c r="C70" s="50" t="e">
        <f>MAX(C69-D69,0)</f>
        <v>#DIV/0!</v>
      </c>
      <c r="D70" s="50" t="e">
        <f t="shared" si="9"/>
        <v>#DIV/0!</v>
      </c>
      <c r="E70" s="50" t="e">
        <f t="shared" si="7"/>
        <v>#DIV/0!</v>
      </c>
      <c r="F70" s="50"/>
      <c r="G70" s="50" t="e">
        <f t="shared" si="8"/>
        <v>#DIV/0!</v>
      </c>
      <c r="H70" s="50" t="e">
        <f>SUM($F$15:F70)</f>
        <v>#DIV/0!</v>
      </c>
    </row>
    <row r="71" spans="1:8" x14ac:dyDescent="0.25">
      <c r="A71" s="40" t="e">
        <f t="shared" si="10"/>
        <v>#DIV/0!</v>
      </c>
      <c r="B71" s="41">
        <f t="shared" si="4"/>
        <v>50100</v>
      </c>
      <c r="C71" s="50" t="e">
        <f>MAX(C70-D70,0)+F71</f>
        <v>#DIV/0!</v>
      </c>
      <c r="D71" s="50" t="e">
        <f t="shared" si="9"/>
        <v>#DIV/0!</v>
      </c>
      <c r="E71" s="50" t="e">
        <f t="shared" si="7"/>
        <v>#DIV/0!</v>
      </c>
      <c r="F71" s="50" t="e">
        <f>ROUND($E$5*(C67-SUM(D67:D70)),2)</f>
        <v>#DIV/0!</v>
      </c>
      <c r="G71" s="50" t="e">
        <f t="shared" si="8"/>
        <v>#DIV/0!</v>
      </c>
      <c r="H71" s="50" t="e">
        <f>SUM($F$15:F71)</f>
        <v>#DIV/0!</v>
      </c>
    </row>
    <row r="72" spans="1:8" x14ac:dyDescent="0.25">
      <c r="A72" s="40" t="e">
        <f t="shared" si="10"/>
        <v>#DIV/0!</v>
      </c>
      <c r="B72" s="41">
        <f t="shared" si="4"/>
        <v>50192</v>
      </c>
      <c r="C72" s="50" t="e">
        <f>MAX(C71-D71,0)</f>
        <v>#DIV/0!</v>
      </c>
      <c r="D72" s="50" t="e">
        <f t="shared" si="9"/>
        <v>#DIV/0!</v>
      </c>
      <c r="E72" s="50" t="e">
        <f t="shared" si="7"/>
        <v>#DIV/0!</v>
      </c>
      <c r="F72" s="50"/>
      <c r="G72" s="50" t="e">
        <f t="shared" si="8"/>
        <v>#DIV/0!</v>
      </c>
      <c r="H72" s="50" t="e">
        <f>SUM($F$15:F72)</f>
        <v>#DIV/0!</v>
      </c>
    </row>
    <row r="73" spans="1:8" x14ac:dyDescent="0.25">
      <c r="A73" s="40" t="e">
        <f t="shared" si="10"/>
        <v>#DIV/0!</v>
      </c>
      <c r="B73" s="41">
        <f t="shared" si="4"/>
        <v>50284</v>
      </c>
      <c r="C73" s="50" t="e">
        <f>MAX(C72-D72,0)</f>
        <v>#DIV/0!</v>
      </c>
      <c r="D73" s="50" t="e">
        <f t="shared" si="9"/>
        <v>#DIV/0!</v>
      </c>
      <c r="E73" s="50" t="e">
        <f t="shared" si="7"/>
        <v>#DIV/0!</v>
      </c>
      <c r="F73" s="50"/>
      <c r="G73" s="50" t="e">
        <f t="shared" si="8"/>
        <v>#DIV/0!</v>
      </c>
      <c r="H73" s="50" t="e">
        <f>SUM($F$15:F73)</f>
        <v>#DIV/0!</v>
      </c>
    </row>
    <row r="74" spans="1:8" x14ac:dyDescent="0.25">
      <c r="A74" s="40" t="e">
        <f t="shared" si="10"/>
        <v>#DIV/0!</v>
      </c>
      <c r="B74" s="41">
        <f t="shared" si="4"/>
        <v>50375</v>
      </c>
      <c r="C74" s="50" t="e">
        <f>MAX(C73-D73,0)</f>
        <v>#DIV/0!</v>
      </c>
      <c r="D74" s="50" t="e">
        <f t="shared" si="9"/>
        <v>#DIV/0!</v>
      </c>
      <c r="E74" s="50" t="e">
        <f t="shared" si="7"/>
        <v>#DIV/0!</v>
      </c>
      <c r="F74" s="50"/>
      <c r="G74" s="50" t="e">
        <f t="shared" si="8"/>
        <v>#DIV/0!</v>
      </c>
      <c r="H74" s="50" t="e">
        <f>SUM($F$15:F74)</f>
        <v>#DIV/0!</v>
      </c>
    </row>
    <row r="75" spans="1:8" x14ac:dyDescent="0.25">
      <c r="A75" s="40" t="e">
        <f t="shared" si="10"/>
        <v>#DIV/0!</v>
      </c>
      <c r="B75" s="41">
        <f t="shared" si="4"/>
        <v>50465</v>
      </c>
      <c r="C75" s="50" t="e">
        <f>MAX(C74-D74,0)+F75</f>
        <v>#DIV/0!</v>
      </c>
      <c r="D75" s="50" t="e">
        <f t="shared" si="9"/>
        <v>#DIV/0!</v>
      </c>
      <c r="E75" s="50" t="e">
        <f t="shared" si="7"/>
        <v>#DIV/0!</v>
      </c>
      <c r="F75" s="50" t="e">
        <f>ROUND($E$5*(C71-SUM(D71:D74)),2)</f>
        <v>#DIV/0!</v>
      </c>
      <c r="G75" s="50" t="e">
        <f t="shared" si="8"/>
        <v>#DIV/0!</v>
      </c>
      <c r="H75" s="50" t="e">
        <f>SUM($F$15:F75)</f>
        <v>#DIV/0!</v>
      </c>
    </row>
    <row r="76" spans="1:8" x14ac:dyDescent="0.25">
      <c r="A76" s="40" t="e">
        <f t="shared" si="10"/>
        <v>#DIV/0!</v>
      </c>
      <c r="B76" s="41">
        <f t="shared" si="4"/>
        <v>50557</v>
      </c>
      <c r="C76" s="50" t="e">
        <f>MAX(C75-D75,0)</f>
        <v>#DIV/0!</v>
      </c>
      <c r="D76" s="50" t="e">
        <f t="shared" si="9"/>
        <v>#DIV/0!</v>
      </c>
      <c r="E76" s="50" t="e">
        <f t="shared" si="7"/>
        <v>#DIV/0!</v>
      </c>
      <c r="F76" s="50"/>
      <c r="G76" s="50" t="e">
        <f t="shared" si="8"/>
        <v>#DIV/0!</v>
      </c>
      <c r="H76" s="50" t="e">
        <f>SUM($F$15:F76)</f>
        <v>#DIV/0!</v>
      </c>
    </row>
    <row r="77" spans="1:8" x14ac:dyDescent="0.25">
      <c r="A77" s="40" t="e">
        <f t="shared" si="10"/>
        <v>#DIV/0!</v>
      </c>
      <c r="B77" s="41">
        <f t="shared" si="4"/>
        <v>50649</v>
      </c>
      <c r="C77" s="50" t="e">
        <f>MAX(C76-D76,0)</f>
        <v>#DIV/0!</v>
      </c>
      <c r="D77" s="50" t="e">
        <f t="shared" si="9"/>
        <v>#DIV/0!</v>
      </c>
      <c r="E77" s="50" t="e">
        <f t="shared" si="7"/>
        <v>#DIV/0!</v>
      </c>
      <c r="F77" s="50"/>
      <c r="G77" s="50" t="e">
        <f t="shared" si="8"/>
        <v>#DIV/0!</v>
      </c>
      <c r="H77" s="50" t="e">
        <f>SUM($F$15:F77)</f>
        <v>#DIV/0!</v>
      </c>
    </row>
    <row r="78" spans="1:8" x14ac:dyDescent="0.25">
      <c r="A78" s="40" t="e">
        <f t="shared" si="10"/>
        <v>#DIV/0!</v>
      </c>
      <c r="B78" s="41">
        <f t="shared" si="4"/>
        <v>50740</v>
      </c>
      <c r="C78" s="50" t="e">
        <f>MAX(C77-D77,0)</f>
        <v>#DIV/0!</v>
      </c>
      <c r="D78" s="50" t="e">
        <f t="shared" si="9"/>
        <v>#DIV/0!</v>
      </c>
      <c r="E78" s="50" t="e">
        <f t="shared" si="7"/>
        <v>#DIV/0!</v>
      </c>
      <c r="F78" s="50"/>
      <c r="G78" s="50" t="e">
        <f t="shared" si="8"/>
        <v>#DIV/0!</v>
      </c>
      <c r="H78" s="50" t="e">
        <f>SUM($F$15:F78)</f>
        <v>#DIV/0!</v>
      </c>
    </row>
    <row r="79" spans="1:8" x14ac:dyDescent="0.25">
      <c r="A79" s="40" t="e">
        <f t="shared" si="10"/>
        <v>#DIV/0!</v>
      </c>
      <c r="B79" s="41">
        <f t="shared" si="4"/>
        <v>50830</v>
      </c>
      <c r="C79" s="50" t="e">
        <f>MAX(C78-D78,0)+F79</f>
        <v>#DIV/0!</v>
      </c>
      <c r="D79" s="50" t="e">
        <f t="shared" si="9"/>
        <v>#DIV/0!</v>
      </c>
      <c r="E79" s="50" t="e">
        <f t="shared" ref="E79:E94" si="11">C79-D79</f>
        <v>#DIV/0!</v>
      </c>
      <c r="F79" s="50" t="e">
        <f>ROUND($E$5*(C75-SUM(D75:D78)),2)</f>
        <v>#DIV/0!</v>
      </c>
      <c r="G79" s="50" t="e">
        <f t="shared" ref="G79:G94" si="12">$C$15-E79</f>
        <v>#DIV/0!</v>
      </c>
      <c r="H79" s="50" t="e">
        <f>SUM($F$15:F79)</f>
        <v>#DIV/0!</v>
      </c>
    </row>
    <row r="80" spans="1:8" x14ac:dyDescent="0.25">
      <c r="A80" s="40" t="e">
        <f t="shared" si="10"/>
        <v>#DIV/0!</v>
      </c>
      <c r="B80" s="41">
        <f t="shared" ref="B80:B88" si="13">DATE(YEAR(B76)+1,MONTH(B76),DAY(B76))</f>
        <v>50922</v>
      </c>
      <c r="C80" s="50" t="e">
        <f>MAX(C79-D79,0)</f>
        <v>#DIV/0!</v>
      </c>
      <c r="D80" s="50" t="e">
        <f t="shared" ref="D80:D94" si="14">MIN(D79,C80)</f>
        <v>#DIV/0!</v>
      </c>
      <c r="E80" s="50" t="e">
        <f t="shared" si="11"/>
        <v>#DIV/0!</v>
      </c>
      <c r="F80" s="50"/>
      <c r="G80" s="50" t="e">
        <f t="shared" si="12"/>
        <v>#DIV/0!</v>
      </c>
      <c r="H80" s="50" t="e">
        <f>SUM($F$15:F80)</f>
        <v>#DIV/0!</v>
      </c>
    </row>
    <row r="81" spans="1:8" x14ac:dyDescent="0.25">
      <c r="A81" s="40" t="e">
        <f t="shared" si="10"/>
        <v>#DIV/0!</v>
      </c>
      <c r="B81" s="41">
        <f t="shared" si="13"/>
        <v>51014</v>
      </c>
      <c r="C81" s="50" t="e">
        <f>MAX(C80-D80,0)</f>
        <v>#DIV/0!</v>
      </c>
      <c r="D81" s="50" t="e">
        <f t="shared" si="14"/>
        <v>#DIV/0!</v>
      </c>
      <c r="E81" s="50" t="e">
        <f t="shared" si="11"/>
        <v>#DIV/0!</v>
      </c>
      <c r="F81" s="50"/>
      <c r="G81" s="50" t="e">
        <f t="shared" si="12"/>
        <v>#DIV/0!</v>
      </c>
      <c r="H81" s="50" t="e">
        <f>SUM($F$15:F81)</f>
        <v>#DIV/0!</v>
      </c>
    </row>
    <row r="82" spans="1:8" x14ac:dyDescent="0.25">
      <c r="A82" s="40" t="e">
        <f t="shared" si="10"/>
        <v>#DIV/0!</v>
      </c>
      <c r="B82" s="41">
        <f t="shared" si="13"/>
        <v>51105</v>
      </c>
      <c r="C82" s="50" t="e">
        <f>MAX(C81-D81,0)</f>
        <v>#DIV/0!</v>
      </c>
      <c r="D82" s="50" t="e">
        <f t="shared" si="14"/>
        <v>#DIV/0!</v>
      </c>
      <c r="E82" s="50" t="e">
        <f t="shared" si="11"/>
        <v>#DIV/0!</v>
      </c>
      <c r="F82" s="50"/>
      <c r="G82" s="50" t="e">
        <f t="shared" si="12"/>
        <v>#DIV/0!</v>
      </c>
      <c r="H82" s="50" t="e">
        <f>SUM($F$15:F82)</f>
        <v>#DIV/0!</v>
      </c>
    </row>
    <row r="83" spans="1:8" x14ac:dyDescent="0.25">
      <c r="A83" s="40" t="e">
        <f t="shared" si="10"/>
        <v>#DIV/0!</v>
      </c>
      <c r="B83" s="41">
        <f t="shared" si="13"/>
        <v>51196</v>
      </c>
      <c r="C83" s="50" t="e">
        <f>MAX(C82-D82,0)+F83</f>
        <v>#DIV/0!</v>
      </c>
      <c r="D83" s="50" t="e">
        <f t="shared" si="14"/>
        <v>#DIV/0!</v>
      </c>
      <c r="E83" s="50" t="e">
        <f t="shared" si="11"/>
        <v>#DIV/0!</v>
      </c>
      <c r="F83" s="50" t="e">
        <f>ROUND($E$5*(C79-SUM(D79:D82)),2)</f>
        <v>#DIV/0!</v>
      </c>
      <c r="G83" s="50" t="e">
        <f t="shared" si="12"/>
        <v>#DIV/0!</v>
      </c>
      <c r="H83" s="50" t="e">
        <f>SUM($F$15:F83)</f>
        <v>#DIV/0!</v>
      </c>
    </row>
    <row r="84" spans="1:8" x14ac:dyDescent="0.25">
      <c r="A84" s="40" t="e">
        <f t="shared" si="10"/>
        <v>#DIV/0!</v>
      </c>
      <c r="B84" s="41">
        <f t="shared" si="13"/>
        <v>51288</v>
      </c>
      <c r="C84" s="50" t="e">
        <f>MAX(C83-D83,0)</f>
        <v>#DIV/0!</v>
      </c>
      <c r="D84" s="50" t="e">
        <f t="shared" si="14"/>
        <v>#DIV/0!</v>
      </c>
      <c r="E84" s="50" t="e">
        <f t="shared" si="11"/>
        <v>#DIV/0!</v>
      </c>
      <c r="F84" s="50"/>
      <c r="G84" s="50" t="e">
        <f t="shared" si="12"/>
        <v>#DIV/0!</v>
      </c>
      <c r="H84" s="50" t="e">
        <f>SUM($F$15:F84)</f>
        <v>#DIV/0!</v>
      </c>
    </row>
    <row r="85" spans="1:8" x14ac:dyDescent="0.25">
      <c r="A85" s="40" t="e">
        <f t="shared" si="10"/>
        <v>#DIV/0!</v>
      </c>
      <c r="B85" s="41">
        <f t="shared" si="13"/>
        <v>51380</v>
      </c>
      <c r="C85" s="50" t="e">
        <f>MAX(C84-D84,0)</f>
        <v>#DIV/0!</v>
      </c>
      <c r="D85" s="50" t="e">
        <f t="shared" si="14"/>
        <v>#DIV/0!</v>
      </c>
      <c r="E85" s="50" t="e">
        <f t="shared" si="11"/>
        <v>#DIV/0!</v>
      </c>
      <c r="F85" s="50"/>
      <c r="G85" s="50" t="e">
        <f t="shared" si="12"/>
        <v>#DIV/0!</v>
      </c>
      <c r="H85" s="50" t="e">
        <f>SUM($F$15:F85)</f>
        <v>#DIV/0!</v>
      </c>
    </row>
    <row r="86" spans="1:8" x14ac:dyDescent="0.25">
      <c r="A86" s="40" t="e">
        <f t="shared" si="10"/>
        <v>#DIV/0!</v>
      </c>
      <c r="B86" s="41">
        <f t="shared" si="13"/>
        <v>51471</v>
      </c>
      <c r="C86" s="50" t="e">
        <f>MAX(C85-D85,0)</f>
        <v>#DIV/0!</v>
      </c>
      <c r="D86" s="50" t="e">
        <f t="shared" si="14"/>
        <v>#DIV/0!</v>
      </c>
      <c r="E86" s="50" t="e">
        <f t="shared" si="11"/>
        <v>#DIV/0!</v>
      </c>
      <c r="F86" s="50"/>
      <c r="G86" s="50" t="e">
        <f t="shared" si="12"/>
        <v>#DIV/0!</v>
      </c>
      <c r="H86" s="50" t="e">
        <f>SUM($F$15:F86)</f>
        <v>#DIV/0!</v>
      </c>
    </row>
    <row r="87" spans="1:8" x14ac:dyDescent="0.25">
      <c r="A87" s="40" t="e">
        <f t="shared" ref="A87:A94" si="15">A86+1</f>
        <v>#DIV/0!</v>
      </c>
      <c r="B87" s="41">
        <f t="shared" si="13"/>
        <v>51561</v>
      </c>
      <c r="C87" s="50" t="e">
        <f>MAX(C86-D86,0)+F87</f>
        <v>#DIV/0!</v>
      </c>
      <c r="D87" s="50" t="e">
        <f t="shared" si="14"/>
        <v>#DIV/0!</v>
      </c>
      <c r="E87" s="50" t="e">
        <f t="shared" si="11"/>
        <v>#DIV/0!</v>
      </c>
      <c r="F87" s="50" t="e">
        <f>ROUND($E$5*(C83-SUM(D83:D86)),2)</f>
        <v>#DIV/0!</v>
      </c>
      <c r="G87" s="50" t="e">
        <f t="shared" si="12"/>
        <v>#DIV/0!</v>
      </c>
      <c r="H87" s="50" t="e">
        <f>SUM($F$15:F87)</f>
        <v>#DIV/0!</v>
      </c>
    </row>
    <row r="88" spans="1:8" x14ac:dyDescent="0.25">
      <c r="A88" s="40" t="e">
        <f t="shared" si="15"/>
        <v>#DIV/0!</v>
      </c>
      <c r="B88" s="41">
        <f t="shared" si="13"/>
        <v>51653</v>
      </c>
      <c r="C88" s="50" t="e">
        <f>MAX(C87-D87,0)</f>
        <v>#DIV/0!</v>
      </c>
      <c r="D88" s="50" t="e">
        <f t="shared" si="14"/>
        <v>#DIV/0!</v>
      </c>
      <c r="E88" s="50" t="e">
        <f t="shared" si="11"/>
        <v>#DIV/0!</v>
      </c>
      <c r="F88" s="50"/>
      <c r="G88" s="50" t="e">
        <f t="shared" si="12"/>
        <v>#DIV/0!</v>
      </c>
      <c r="H88" s="50" t="e">
        <f>SUM($F$15:F88)</f>
        <v>#DIV/0!</v>
      </c>
    </row>
    <row r="89" spans="1:8" x14ac:dyDescent="0.25">
      <c r="A89" s="40" t="e">
        <f t="shared" si="15"/>
        <v>#DIV/0!</v>
      </c>
      <c r="B89" s="41">
        <f>B88+30*3</f>
        <v>51743</v>
      </c>
      <c r="C89" s="50" t="e">
        <f>MAX(C88-D88,0)</f>
        <v>#DIV/0!</v>
      </c>
      <c r="D89" s="50" t="e">
        <f t="shared" si="14"/>
        <v>#DIV/0!</v>
      </c>
      <c r="E89" s="50" t="e">
        <f t="shared" si="11"/>
        <v>#DIV/0!</v>
      </c>
      <c r="F89" s="50"/>
      <c r="G89" s="50" t="e">
        <f t="shared" si="12"/>
        <v>#DIV/0!</v>
      </c>
      <c r="H89" s="50" t="e">
        <f>SUM($F$15:F89)</f>
        <v>#DIV/0!</v>
      </c>
    </row>
    <row r="90" spans="1:8" x14ac:dyDescent="0.25">
      <c r="A90" s="40" t="e">
        <f t="shared" si="15"/>
        <v>#DIV/0!</v>
      </c>
      <c r="B90" s="41">
        <f>B89+30*3</f>
        <v>51833</v>
      </c>
      <c r="C90" s="50" t="e">
        <f>MAX(C89-D89,0)</f>
        <v>#DIV/0!</v>
      </c>
      <c r="D90" s="50" t="e">
        <f t="shared" si="14"/>
        <v>#DIV/0!</v>
      </c>
      <c r="E90" s="50" t="e">
        <f t="shared" si="11"/>
        <v>#DIV/0!</v>
      </c>
      <c r="F90" s="50"/>
      <c r="G90" s="50" t="e">
        <f t="shared" si="12"/>
        <v>#DIV/0!</v>
      </c>
      <c r="H90" s="50" t="e">
        <f>SUM($F$15:F90)</f>
        <v>#DIV/0!</v>
      </c>
    </row>
    <row r="91" spans="1:8" x14ac:dyDescent="0.25">
      <c r="A91" s="40" t="e">
        <f t="shared" si="15"/>
        <v>#DIV/0!</v>
      </c>
      <c r="B91" s="41">
        <f>DATE(YEAR(B87)+1,MONTH(B87),DAY(B87))</f>
        <v>51926</v>
      </c>
      <c r="C91" s="50" t="e">
        <f>MAX(C90-D90,0)+F91</f>
        <v>#DIV/0!</v>
      </c>
      <c r="D91" s="50" t="e">
        <f t="shared" si="14"/>
        <v>#DIV/0!</v>
      </c>
      <c r="E91" s="50" t="e">
        <f t="shared" si="11"/>
        <v>#DIV/0!</v>
      </c>
      <c r="F91" s="50" t="e">
        <f>ROUND($E$5*(C87-SUM(D87:D90)),2)</f>
        <v>#DIV/0!</v>
      </c>
      <c r="G91" s="50" t="e">
        <f t="shared" si="12"/>
        <v>#DIV/0!</v>
      </c>
      <c r="H91" s="50" t="e">
        <f>SUM($F$15:F91)</f>
        <v>#DIV/0!</v>
      </c>
    </row>
    <row r="92" spans="1:8" x14ac:dyDescent="0.25">
      <c r="A92" s="40" t="e">
        <f t="shared" si="15"/>
        <v>#DIV/0!</v>
      </c>
      <c r="B92" s="41">
        <f>B91+30*3</f>
        <v>52016</v>
      </c>
      <c r="C92" s="50" t="e">
        <f>MAX(C91-D91,0)</f>
        <v>#DIV/0!</v>
      </c>
      <c r="D92" s="50" t="e">
        <f t="shared" si="14"/>
        <v>#DIV/0!</v>
      </c>
      <c r="E92" s="50" t="e">
        <f t="shared" si="11"/>
        <v>#DIV/0!</v>
      </c>
      <c r="F92" s="50"/>
      <c r="G92" s="50" t="e">
        <f t="shared" si="12"/>
        <v>#DIV/0!</v>
      </c>
      <c r="H92" s="50" t="e">
        <f>SUM($F$15:F92)</f>
        <v>#DIV/0!</v>
      </c>
    </row>
    <row r="93" spans="1:8" x14ac:dyDescent="0.25">
      <c r="A93" s="40" t="e">
        <f t="shared" si="15"/>
        <v>#DIV/0!</v>
      </c>
      <c r="B93" s="41">
        <f>B92+30*3</f>
        <v>52106</v>
      </c>
      <c r="C93" s="50" t="e">
        <f>MAX(C92-D92,0)</f>
        <v>#DIV/0!</v>
      </c>
      <c r="D93" s="50" t="e">
        <f t="shared" si="14"/>
        <v>#DIV/0!</v>
      </c>
      <c r="E93" s="50" t="e">
        <f t="shared" si="11"/>
        <v>#DIV/0!</v>
      </c>
      <c r="F93" s="50"/>
      <c r="G93" s="50" t="e">
        <f t="shared" si="12"/>
        <v>#DIV/0!</v>
      </c>
      <c r="H93" s="50" t="e">
        <f>SUM($F$15:F93)</f>
        <v>#DIV/0!</v>
      </c>
    </row>
    <row r="94" spans="1:8" s="49" customFormat="1" x14ac:dyDescent="0.25">
      <c r="A94" s="40" t="e">
        <f t="shared" si="15"/>
        <v>#DIV/0!</v>
      </c>
      <c r="B94" s="41">
        <f>B93+30*3</f>
        <v>52196</v>
      </c>
      <c r="C94" s="50" t="e">
        <f>MAX(C93-D93,0)</f>
        <v>#DIV/0!</v>
      </c>
      <c r="D94" s="50" t="e">
        <f t="shared" si="14"/>
        <v>#DIV/0!</v>
      </c>
      <c r="E94" s="50" t="e">
        <f t="shared" si="11"/>
        <v>#DIV/0!</v>
      </c>
      <c r="F94" s="50"/>
      <c r="G94" s="50" t="e">
        <f t="shared" si="12"/>
        <v>#DIV/0!</v>
      </c>
      <c r="H94" s="50" t="e">
        <f>SUM($F$15:F94)</f>
        <v>#DIV/0!</v>
      </c>
    </row>
    <row r="95" spans="1:8" s="49" customFormat="1" x14ac:dyDescent="0.25">
      <c r="A95" s="40"/>
      <c r="B95" s="41"/>
      <c r="C95" s="50"/>
      <c r="D95" s="50"/>
      <c r="E95" s="50"/>
      <c r="F95" s="50"/>
      <c r="G95" s="50"/>
      <c r="H95" s="50"/>
    </row>
    <row r="96" spans="1:8" x14ac:dyDescent="0.25">
      <c r="A96" s="40" t="s">
        <v>6</v>
      </c>
      <c r="C96" s="51"/>
      <c r="D96" s="70" t="e">
        <f>SUM(D15:D95)</f>
        <v>#DIV/0!</v>
      </c>
      <c r="E96" s="51"/>
      <c r="F96" s="70" t="e">
        <f>SUM(F15:F94)</f>
        <v>#DIV/0!</v>
      </c>
      <c r="G96" s="51"/>
    </row>
  </sheetData>
  <sheetProtection sheet="1" objects="1" scenarios="1"/>
  <mergeCells count="3">
    <mergeCell ref="A1:H1"/>
    <mergeCell ref="A3:H3"/>
    <mergeCell ref="A4:H4"/>
  </mergeCells>
  <phoneticPr fontId="0" type="noConversion"/>
  <conditionalFormatting sqref="E15:H95">
    <cfRule type="expression" dxfId="7" priority="13" stopIfTrue="1">
      <formula>$E15=0</formula>
    </cfRule>
  </conditionalFormatting>
  <conditionalFormatting sqref="A16:A18 C16:D18 A19:D94">
    <cfRule type="expression" dxfId="6" priority="14" stopIfTrue="1">
      <formula>$E15=0</formula>
    </cfRule>
  </conditionalFormatting>
  <conditionalFormatting sqref="A95:D95">
    <cfRule type="expression" dxfId="5" priority="16" stopIfTrue="1">
      <formula>$E94=0</formula>
    </cfRule>
  </conditionalFormatting>
  <printOptions horizontalCentered="1"/>
  <pageMargins left="0.28999999999999998" right="0.44" top="0.44" bottom="0.51" header="0.25" footer="0.26"/>
  <pageSetup scale="95" fitToHeight="2" orientation="portrait" r:id="rId1"/>
  <headerFooter alignWithMargins="0">
    <oddFooter>&amp;L&amp;8&amp;D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47711-DA11-4971-96DB-7C817D694B59}">
  <dimension ref="A1:I112"/>
  <sheetViews>
    <sheetView workbookViewId="0">
      <selection activeCell="A21" sqref="A21"/>
    </sheetView>
  </sheetViews>
  <sheetFormatPr defaultColWidth="9.109375" defaultRowHeight="13.2" x14ac:dyDescent="0.25"/>
  <cols>
    <col min="1" max="1" width="4.88671875" style="115" customWidth="1"/>
    <col min="2" max="2" width="11.6640625" style="81" customWidth="1"/>
    <col min="3" max="3" width="24" style="81" customWidth="1"/>
    <col min="4" max="4" width="22.33203125" style="81" customWidth="1"/>
    <col min="5" max="5" width="13.5546875" style="81" customWidth="1"/>
    <col min="6" max="6" width="14.33203125" style="81" customWidth="1"/>
    <col min="7" max="7" width="14.6640625" style="81" bestFit="1" customWidth="1"/>
    <col min="8" max="8" width="20" style="81" customWidth="1"/>
    <col min="9" max="16384" width="9.109375" style="81"/>
  </cols>
  <sheetData>
    <row r="1" spans="1:9" ht="21" x14ac:dyDescent="0.4">
      <c r="B1" s="82"/>
      <c r="C1" s="82"/>
      <c r="D1" s="82"/>
    </row>
    <row r="2" spans="1:9" ht="21" x14ac:dyDescent="0.4">
      <c r="B2" s="82" t="s">
        <v>64</v>
      </c>
      <c r="C2" s="82"/>
      <c r="D2" s="82"/>
    </row>
    <row r="3" spans="1:9" ht="21" x14ac:dyDescent="0.4">
      <c r="B3" s="82" t="s">
        <v>65</v>
      </c>
    </row>
    <row r="4" spans="1:9" x14ac:dyDescent="0.25">
      <c r="B4" s="83"/>
    </row>
    <row r="6" spans="1:9" ht="13.8" thickBot="1" x14ac:dyDescent="0.3"/>
    <row r="7" spans="1:9" x14ac:dyDescent="0.25">
      <c r="B7" s="84" t="s">
        <v>66</v>
      </c>
      <c r="C7" s="85"/>
      <c r="D7" s="85"/>
      <c r="E7" s="86"/>
    </row>
    <row r="8" spans="1:9" x14ac:dyDescent="0.25">
      <c r="A8" s="115" t="s">
        <v>67</v>
      </c>
      <c r="B8" s="87" t="s">
        <v>68</v>
      </c>
      <c r="C8" s="88"/>
      <c r="D8" s="88"/>
      <c r="E8" s="89" t="s">
        <v>69</v>
      </c>
    </row>
    <row r="9" spans="1:9" x14ac:dyDescent="0.25">
      <c r="A9" s="115" t="s">
        <v>70</v>
      </c>
      <c r="B9" s="87" t="s">
        <v>71</v>
      </c>
      <c r="C9" s="88"/>
      <c r="D9" s="88"/>
      <c r="E9" s="90" t="e">
        <f>'Exhibit II'!E30</f>
        <v>#DIV/0!</v>
      </c>
    </row>
    <row r="10" spans="1:9" x14ac:dyDescent="0.25">
      <c r="A10" s="115" t="s">
        <v>72</v>
      </c>
      <c r="B10" s="87" t="s">
        <v>73</v>
      </c>
      <c r="C10" s="88"/>
      <c r="D10" s="91"/>
      <c r="E10" s="90" t="e">
        <f>'Exhibit II'!E31</f>
        <v>#DIV/0!</v>
      </c>
    </row>
    <row r="11" spans="1:9" x14ac:dyDescent="0.25">
      <c r="A11" s="115" t="s">
        <v>74</v>
      </c>
      <c r="B11" s="87" t="s">
        <v>75</v>
      </c>
      <c r="C11" s="88"/>
      <c r="D11" s="88"/>
      <c r="E11" s="183">
        <v>20</v>
      </c>
      <c r="F11" s="88"/>
    </row>
    <row r="12" spans="1:9" ht="26.4" x14ac:dyDescent="0.25">
      <c r="A12" s="115" t="s">
        <v>76</v>
      </c>
      <c r="B12" s="87" t="s">
        <v>77</v>
      </c>
      <c r="C12" s="88"/>
      <c r="D12" s="91" t="s">
        <v>78</v>
      </c>
      <c r="E12" s="183">
        <v>4</v>
      </c>
      <c r="F12" s="93"/>
    </row>
    <row r="13" spans="1:9" ht="26.4" x14ac:dyDescent="0.25">
      <c r="A13" s="115" t="s">
        <v>79</v>
      </c>
      <c r="B13" s="87" t="s">
        <v>80</v>
      </c>
      <c r="C13" s="88"/>
      <c r="D13" s="91" t="s">
        <v>81</v>
      </c>
      <c r="E13" s="92">
        <f>+E12*E11</f>
        <v>80</v>
      </c>
      <c r="F13" s="93"/>
    </row>
    <row r="14" spans="1:9" ht="13.8" thickBot="1" x14ac:dyDescent="0.3">
      <c r="A14" s="115" t="s">
        <v>82</v>
      </c>
      <c r="B14" s="94" t="s">
        <v>83</v>
      </c>
      <c r="C14" s="95"/>
      <c r="D14" s="96"/>
      <c r="E14" s="184" t="s">
        <v>69</v>
      </c>
      <c r="F14" s="93"/>
    </row>
    <row r="15" spans="1:9" x14ac:dyDescent="0.25">
      <c r="B15" s="88"/>
      <c r="C15" s="88"/>
      <c r="D15" s="91"/>
      <c r="E15" s="88"/>
      <c r="F15" s="84"/>
      <c r="G15" s="97"/>
      <c r="H15" s="97"/>
      <c r="I15" s="98"/>
    </row>
    <row r="16" spans="1:9" x14ac:dyDescent="0.25">
      <c r="B16" s="88"/>
      <c r="C16" s="88"/>
      <c r="D16" s="91"/>
      <c r="E16" s="88"/>
      <c r="F16" s="87"/>
      <c r="I16" s="92"/>
    </row>
    <row r="17" spans="1:9" ht="13.8" thickBot="1" x14ac:dyDescent="0.3">
      <c r="B17" s="88"/>
      <c r="C17" s="88"/>
      <c r="D17" s="91"/>
      <c r="E17" s="88"/>
      <c r="F17" s="94"/>
      <c r="G17" s="99"/>
      <c r="H17" s="99"/>
      <c r="I17" s="100"/>
    </row>
    <row r="18" spans="1:9" ht="13.8" thickBot="1" x14ac:dyDescent="0.3">
      <c r="B18" s="88"/>
      <c r="C18" s="88"/>
      <c r="D18" s="91"/>
      <c r="E18" s="88"/>
      <c r="F18" s="97"/>
    </row>
    <row r="19" spans="1:9" x14ac:dyDescent="0.25">
      <c r="D19" s="101"/>
      <c r="E19" s="93"/>
      <c r="F19" s="102" t="s">
        <v>84</v>
      </c>
      <c r="G19" s="103" t="s">
        <v>85</v>
      </c>
    </row>
    <row r="20" spans="1:9" x14ac:dyDescent="0.25">
      <c r="B20" s="104" t="s">
        <v>86</v>
      </c>
      <c r="F20" s="102" t="s">
        <v>87</v>
      </c>
      <c r="G20" s="105" t="s">
        <v>88</v>
      </c>
    </row>
    <row r="21" spans="1:9" x14ac:dyDescent="0.25">
      <c r="A21" s="153" t="s">
        <v>89</v>
      </c>
      <c r="B21" s="81" t="s">
        <v>90</v>
      </c>
      <c r="E21" s="147">
        <f>+'Exhibit III'!E5</f>
        <v>7.2499999999999995E-2</v>
      </c>
      <c r="G21" s="106"/>
    </row>
    <row r="22" spans="1:9" x14ac:dyDescent="0.25">
      <c r="A22" s="153" t="s">
        <v>91</v>
      </c>
      <c r="B22" s="81" t="s">
        <v>92</v>
      </c>
      <c r="E22" s="107" t="e">
        <f>PV(E21,E11,E9,0,1)*-1</f>
        <v>#DIV/0!</v>
      </c>
      <c r="F22" s="108">
        <f>'Exhibit I'!I44</f>
        <v>0</v>
      </c>
      <c r="G22" s="152" t="e">
        <f>+F22-E22</f>
        <v>#DIV/0!</v>
      </c>
    </row>
    <row r="23" spans="1:9" ht="13.8" thickBot="1" x14ac:dyDescent="0.3">
      <c r="A23" s="115" t="s">
        <v>93</v>
      </c>
      <c r="B23" s="81" t="s">
        <v>94</v>
      </c>
      <c r="E23" s="109">
        <f>ROUND((1+$E$21)^(1/$E$12)-1,6)</f>
        <v>1.7652000000000001E-2</v>
      </c>
      <c r="F23" s="88"/>
      <c r="G23" s="110"/>
    </row>
    <row r="24" spans="1:9" x14ac:dyDescent="0.25">
      <c r="B24" s="156"/>
      <c r="C24" s="156"/>
      <c r="D24" s="156"/>
      <c r="E24" s="194">
        <v>1.6787813164873398E-2</v>
      </c>
      <c r="G24" s="111"/>
    </row>
    <row r="25" spans="1:9" x14ac:dyDescent="0.25">
      <c r="B25" s="83"/>
      <c r="C25" s="83"/>
      <c r="D25" s="154"/>
      <c r="E25" s="155"/>
      <c r="F25" s="156"/>
    </row>
    <row r="26" spans="1:9" x14ac:dyDescent="0.25">
      <c r="D26" s="112"/>
      <c r="F26" s="151"/>
    </row>
    <row r="27" spans="1:9" x14ac:dyDescent="0.25">
      <c r="D27" s="112"/>
      <c r="F27" s="88"/>
    </row>
    <row r="28" spans="1:9" x14ac:dyDescent="0.25">
      <c r="F28" s="88"/>
    </row>
    <row r="30" spans="1:9" x14ac:dyDescent="0.25">
      <c r="D30" s="114" t="s">
        <v>95</v>
      </c>
      <c r="E30" s="115" t="s">
        <v>36</v>
      </c>
      <c r="F30" s="115" t="s">
        <v>35</v>
      </c>
      <c r="G30" s="115" t="s">
        <v>44</v>
      </c>
      <c r="H30" s="115" t="s">
        <v>37</v>
      </c>
    </row>
    <row r="31" spans="1:9" x14ac:dyDescent="0.25">
      <c r="D31" s="81">
        <v>1</v>
      </c>
      <c r="E31" s="116" t="e">
        <f>+E22</f>
        <v>#DIV/0!</v>
      </c>
      <c r="F31" s="116" t="e">
        <f t="shared" ref="F31:F94" si="0">+$E$10</f>
        <v>#DIV/0!</v>
      </c>
      <c r="G31" s="116">
        <v>0</v>
      </c>
      <c r="H31" s="116" t="e">
        <f>+F31-G31</f>
        <v>#DIV/0!</v>
      </c>
    </row>
    <row r="32" spans="1:9" x14ac:dyDescent="0.25">
      <c r="D32" s="81">
        <v>2</v>
      </c>
      <c r="E32" s="116" t="e">
        <f>+E31-H31</f>
        <v>#DIV/0!</v>
      </c>
      <c r="F32" s="116" t="e">
        <f t="shared" si="0"/>
        <v>#DIV/0!</v>
      </c>
      <c r="G32" s="116" t="e">
        <f>ROUND($E$24*E32,2)</f>
        <v>#DIV/0!</v>
      </c>
      <c r="H32" s="116" t="e">
        <f>+F32-G32</f>
        <v>#DIV/0!</v>
      </c>
    </row>
    <row r="33" spans="4:8" x14ac:dyDescent="0.25">
      <c r="D33" s="81">
        <v>3</v>
      </c>
      <c r="E33" s="116" t="e">
        <f t="shared" ref="E33:E96" si="1">+E32-H32</f>
        <v>#DIV/0!</v>
      </c>
      <c r="F33" s="116" t="e">
        <f t="shared" si="0"/>
        <v>#DIV/0!</v>
      </c>
      <c r="G33" s="116" t="e">
        <f t="shared" ref="G33:G96" si="2">ROUND($E$24*E33,2)</f>
        <v>#DIV/0!</v>
      </c>
      <c r="H33" s="116" t="e">
        <f t="shared" ref="H33:H96" si="3">+F33-G33</f>
        <v>#DIV/0!</v>
      </c>
    </row>
    <row r="34" spans="4:8" x14ac:dyDescent="0.25">
      <c r="D34" s="81">
        <v>4</v>
      </c>
      <c r="E34" s="116" t="e">
        <f t="shared" si="1"/>
        <v>#DIV/0!</v>
      </c>
      <c r="F34" s="116" t="e">
        <f t="shared" si="0"/>
        <v>#DIV/0!</v>
      </c>
      <c r="G34" s="116" t="e">
        <f t="shared" si="2"/>
        <v>#DIV/0!</v>
      </c>
      <c r="H34" s="116" t="e">
        <f t="shared" si="3"/>
        <v>#DIV/0!</v>
      </c>
    </row>
    <row r="35" spans="4:8" x14ac:dyDescent="0.25">
      <c r="D35" s="81">
        <v>5</v>
      </c>
      <c r="E35" s="116" t="e">
        <f t="shared" si="1"/>
        <v>#DIV/0!</v>
      </c>
      <c r="F35" s="116" t="e">
        <f t="shared" si="0"/>
        <v>#DIV/0!</v>
      </c>
      <c r="G35" s="116" t="e">
        <f t="shared" si="2"/>
        <v>#DIV/0!</v>
      </c>
      <c r="H35" s="116" t="e">
        <f t="shared" si="3"/>
        <v>#DIV/0!</v>
      </c>
    </row>
    <row r="36" spans="4:8" x14ac:dyDescent="0.25">
      <c r="D36" s="81">
        <v>6</v>
      </c>
      <c r="E36" s="116" t="e">
        <f t="shared" si="1"/>
        <v>#DIV/0!</v>
      </c>
      <c r="F36" s="116" t="e">
        <f t="shared" si="0"/>
        <v>#DIV/0!</v>
      </c>
      <c r="G36" s="116" t="e">
        <f t="shared" si="2"/>
        <v>#DIV/0!</v>
      </c>
      <c r="H36" s="116" t="e">
        <f t="shared" si="3"/>
        <v>#DIV/0!</v>
      </c>
    </row>
    <row r="37" spans="4:8" x14ac:dyDescent="0.25">
      <c r="D37" s="81">
        <v>7</v>
      </c>
      <c r="E37" s="116" t="e">
        <f t="shared" si="1"/>
        <v>#DIV/0!</v>
      </c>
      <c r="F37" s="116" t="e">
        <f t="shared" si="0"/>
        <v>#DIV/0!</v>
      </c>
      <c r="G37" s="116" t="e">
        <f t="shared" si="2"/>
        <v>#DIV/0!</v>
      </c>
      <c r="H37" s="116" t="e">
        <f t="shared" si="3"/>
        <v>#DIV/0!</v>
      </c>
    </row>
    <row r="38" spans="4:8" x14ac:dyDescent="0.25">
      <c r="D38" s="81">
        <v>8</v>
      </c>
      <c r="E38" s="116" t="e">
        <f t="shared" si="1"/>
        <v>#DIV/0!</v>
      </c>
      <c r="F38" s="116" t="e">
        <f t="shared" si="0"/>
        <v>#DIV/0!</v>
      </c>
      <c r="G38" s="116" t="e">
        <f t="shared" si="2"/>
        <v>#DIV/0!</v>
      </c>
      <c r="H38" s="116" t="e">
        <f t="shared" si="3"/>
        <v>#DIV/0!</v>
      </c>
    </row>
    <row r="39" spans="4:8" x14ac:dyDescent="0.25">
      <c r="D39" s="81">
        <v>9</v>
      </c>
      <c r="E39" s="116" t="e">
        <f t="shared" si="1"/>
        <v>#DIV/0!</v>
      </c>
      <c r="F39" s="116" t="e">
        <f t="shared" si="0"/>
        <v>#DIV/0!</v>
      </c>
      <c r="G39" s="116" t="e">
        <f t="shared" si="2"/>
        <v>#DIV/0!</v>
      </c>
      <c r="H39" s="116" t="e">
        <f t="shared" si="3"/>
        <v>#DIV/0!</v>
      </c>
    </row>
    <row r="40" spans="4:8" x14ac:dyDescent="0.25">
      <c r="D40" s="81">
        <v>10</v>
      </c>
      <c r="E40" s="116" t="e">
        <f t="shared" si="1"/>
        <v>#DIV/0!</v>
      </c>
      <c r="F40" s="116" t="e">
        <f t="shared" si="0"/>
        <v>#DIV/0!</v>
      </c>
      <c r="G40" s="116" t="e">
        <f t="shared" si="2"/>
        <v>#DIV/0!</v>
      </c>
      <c r="H40" s="116" t="e">
        <f t="shared" si="3"/>
        <v>#DIV/0!</v>
      </c>
    </row>
    <row r="41" spans="4:8" x14ac:dyDescent="0.25">
      <c r="D41" s="81">
        <v>11</v>
      </c>
      <c r="E41" s="116" t="e">
        <f t="shared" si="1"/>
        <v>#DIV/0!</v>
      </c>
      <c r="F41" s="116" t="e">
        <f t="shared" si="0"/>
        <v>#DIV/0!</v>
      </c>
      <c r="G41" s="116" t="e">
        <f t="shared" si="2"/>
        <v>#DIV/0!</v>
      </c>
      <c r="H41" s="116" t="e">
        <f t="shared" si="3"/>
        <v>#DIV/0!</v>
      </c>
    </row>
    <row r="42" spans="4:8" x14ac:dyDescent="0.25">
      <c r="D42" s="81">
        <v>12</v>
      </c>
      <c r="E42" s="116" t="e">
        <f t="shared" si="1"/>
        <v>#DIV/0!</v>
      </c>
      <c r="F42" s="116" t="e">
        <f t="shared" si="0"/>
        <v>#DIV/0!</v>
      </c>
      <c r="G42" s="116" t="e">
        <f t="shared" si="2"/>
        <v>#DIV/0!</v>
      </c>
      <c r="H42" s="116" t="e">
        <f t="shared" si="3"/>
        <v>#DIV/0!</v>
      </c>
    </row>
    <row r="43" spans="4:8" x14ac:dyDescent="0.25">
      <c r="D43" s="81">
        <v>13</v>
      </c>
      <c r="E43" s="116" t="e">
        <f t="shared" si="1"/>
        <v>#DIV/0!</v>
      </c>
      <c r="F43" s="116" t="e">
        <f t="shared" si="0"/>
        <v>#DIV/0!</v>
      </c>
      <c r="G43" s="116" t="e">
        <f t="shared" si="2"/>
        <v>#DIV/0!</v>
      </c>
      <c r="H43" s="116" t="e">
        <f t="shared" si="3"/>
        <v>#DIV/0!</v>
      </c>
    </row>
    <row r="44" spans="4:8" x14ac:dyDescent="0.25">
      <c r="D44" s="81">
        <v>14</v>
      </c>
      <c r="E44" s="116" t="e">
        <f t="shared" si="1"/>
        <v>#DIV/0!</v>
      </c>
      <c r="F44" s="116" t="e">
        <f t="shared" si="0"/>
        <v>#DIV/0!</v>
      </c>
      <c r="G44" s="116" t="e">
        <f t="shared" si="2"/>
        <v>#DIV/0!</v>
      </c>
      <c r="H44" s="116" t="e">
        <f t="shared" si="3"/>
        <v>#DIV/0!</v>
      </c>
    </row>
    <row r="45" spans="4:8" x14ac:dyDescent="0.25">
      <c r="D45" s="81">
        <v>15</v>
      </c>
      <c r="E45" s="116" t="e">
        <f t="shared" si="1"/>
        <v>#DIV/0!</v>
      </c>
      <c r="F45" s="116" t="e">
        <f t="shared" si="0"/>
        <v>#DIV/0!</v>
      </c>
      <c r="G45" s="116" t="e">
        <f t="shared" si="2"/>
        <v>#DIV/0!</v>
      </c>
      <c r="H45" s="116" t="e">
        <f t="shared" si="3"/>
        <v>#DIV/0!</v>
      </c>
    </row>
    <row r="46" spans="4:8" x14ac:dyDescent="0.25">
      <c r="D46" s="81">
        <v>16</v>
      </c>
      <c r="E46" s="116" t="e">
        <f t="shared" si="1"/>
        <v>#DIV/0!</v>
      </c>
      <c r="F46" s="116" t="e">
        <f t="shared" si="0"/>
        <v>#DIV/0!</v>
      </c>
      <c r="G46" s="116" t="e">
        <f t="shared" si="2"/>
        <v>#DIV/0!</v>
      </c>
      <c r="H46" s="116" t="e">
        <f t="shared" si="3"/>
        <v>#DIV/0!</v>
      </c>
    </row>
    <row r="47" spans="4:8" x14ac:dyDescent="0.25">
      <c r="D47" s="81">
        <v>17</v>
      </c>
      <c r="E47" s="116" t="e">
        <f t="shared" si="1"/>
        <v>#DIV/0!</v>
      </c>
      <c r="F47" s="116" t="e">
        <f t="shared" si="0"/>
        <v>#DIV/0!</v>
      </c>
      <c r="G47" s="116" t="e">
        <f t="shared" si="2"/>
        <v>#DIV/0!</v>
      </c>
      <c r="H47" s="116" t="e">
        <f t="shared" si="3"/>
        <v>#DIV/0!</v>
      </c>
    </row>
    <row r="48" spans="4:8" x14ac:dyDescent="0.25">
      <c r="D48" s="81">
        <v>18</v>
      </c>
      <c r="E48" s="116" t="e">
        <f t="shared" si="1"/>
        <v>#DIV/0!</v>
      </c>
      <c r="F48" s="116" t="e">
        <f t="shared" si="0"/>
        <v>#DIV/0!</v>
      </c>
      <c r="G48" s="116" t="e">
        <f t="shared" si="2"/>
        <v>#DIV/0!</v>
      </c>
      <c r="H48" s="116" t="e">
        <f t="shared" si="3"/>
        <v>#DIV/0!</v>
      </c>
    </row>
    <row r="49" spans="4:8" x14ac:dyDescent="0.25">
      <c r="D49" s="81">
        <v>19</v>
      </c>
      <c r="E49" s="116" t="e">
        <f t="shared" si="1"/>
        <v>#DIV/0!</v>
      </c>
      <c r="F49" s="116" t="e">
        <f t="shared" si="0"/>
        <v>#DIV/0!</v>
      </c>
      <c r="G49" s="116" t="e">
        <f t="shared" si="2"/>
        <v>#DIV/0!</v>
      </c>
      <c r="H49" s="116" t="e">
        <f t="shared" si="3"/>
        <v>#DIV/0!</v>
      </c>
    </row>
    <row r="50" spans="4:8" x14ac:dyDescent="0.25">
      <c r="D50" s="81">
        <v>20</v>
      </c>
      <c r="E50" s="116" t="e">
        <f t="shared" si="1"/>
        <v>#DIV/0!</v>
      </c>
      <c r="F50" s="116" t="e">
        <f t="shared" si="0"/>
        <v>#DIV/0!</v>
      </c>
      <c r="G50" s="116" t="e">
        <f t="shared" si="2"/>
        <v>#DIV/0!</v>
      </c>
      <c r="H50" s="116" t="e">
        <f t="shared" si="3"/>
        <v>#DIV/0!</v>
      </c>
    </row>
    <row r="51" spans="4:8" x14ac:dyDescent="0.25">
      <c r="D51" s="81">
        <v>21</v>
      </c>
      <c r="E51" s="116" t="e">
        <f t="shared" si="1"/>
        <v>#DIV/0!</v>
      </c>
      <c r="F51" s="116" t="e">
        <f t="shared" si="0"/>
        <v>#DIV/0!</v>
      </c>
      <c r="G51" s="116" t="e">
        <f t="shared" si="2"/>
        <v>#DIV/0!</v>
      </c>
      <c r="H51" s="116" t="e">
        <f t="shared" si="3"/>
        <v>#DIV/0!</v>
      </c>
    </row>
    <row r="52" spans="4:8" x14ac:dyDescent="0.25">
      <c r="D52" s="81">
        <v>22</v>
      </c>
      <c r="E52" s="116" t="e">
        <f t="shared" si="1"/>
        <v>#DIV/0!</v>
      </c>
      <c r="F52" s="116" t="e">
        <f t="shared" si="0"/>
        <v>#DIV/0!</v>
      </c>
      <c r="G52" s="116" t="e">
        <f t="shared" si="2"/>
        <v>#DIV/0!</v>
      </c>
      <c r="H52" s="116" t="e">
        <f t="shared" si="3"/>
        <v>#DIV/0!</v>
      </c>
    </row>
    <row r="53" spans="4:8" x14ac:dyDescent="0.25">
      <c r="D53" s="81">
        <v>23</v>
      </c>
      <c r="E53" s="116" t="e">
        <f t="shared" si="1"/>
        <v>#DIV/0!</v>
      </c>
      <c r="F53" s="116" t="e">
        <f t="shared" si="0"/>
        <v>#DIV/0!</v>
      </c>
      <c r="G53" s="116" t="e">
        <f t="shared" si="2"/>
        <v>#DIV/0!</v>
      </c>
      <c r="H53" s="116" t="e">
        <f t="shared" si="3"/>
        <v>#DIV/0!</v>
      </c>
    </row>
    <row r="54" spans="4:8" x14ac:dyDescent="0.25">
      <c r="D54" s="81">
        <v>24</v>
      </c>
      <c r="E54" s="116" t="e">
        <f t="shared" si="1"/>
        <v>#DIV/0!</v>
      </c>
      <c r="F54" s="116" t="e">
        <f t="shared" si="0"/>
        <v>#DIV/0!</v>
      </c>
      <c r="G54" s="116" t="e">
        <f t="shared" si="2"/>
        <v>#DIV/0!</v>
      </c>
      <c r="H54" s="116" t="e">
        <f t="shared" si="3"/>
        <v>#DIV/0!</v>
      </c>
    </row>
    <row r="55" spans="4:8" x14ac:dyDescent="0.25">
      <c r="D55" s="81">
        <v>25</v>
      </c>
      <c r="E55" s="116" t="e">
        <f t="shared" si="1"/>
        <v>#DIV/0!</v>
      </c>
      <c r="F55" s="116" t="e">
        <f t="shared" si="0"/>
        <v>#DIV/0!</v>
      </c>
      <c r="G55" s="116" t="e">
        <f t="shared" si="2"/>
        <v>#DIV/0!</v>
      </c>
      <c r="H55" s="116" t="e">
        <f t="shared" si="3"/>
        <v>#DIV/0!</v>
      </c>
    </row>
    <row r="56" spans="4:8" x14ac:dyDescent="0.25">
      <c r="D56" s="81">
        <v>26</v>
      </c>
      <c r="E56" s="116" t="e">
        <f t="shared" si="1"/>
        <v>#DIV/0!</v>
      </c>
      <c r="F56" s="116" t="e">
        <f t="shared" si="0"/>
        <v>#DIV/0!</v>
      </c>
      <c r="G56" s="116" t="e">
        <f t="shared" si="2"/>
        <v>#DIV/0!</v>
      </c>
      <c r="H56" s="116" t="e">
        <f t="shared" si="3"/>
        <v>#DIV/0!</v>
      </c>
    </row>
    <row r="57" spans="4:8" x14ac:dyDescent="0.25">
      <c r="D57" s="81">
        <v>27</v>
      </c>
      <c r="E57" s="116" t="e">
        <f t="shared" si="1"/>
        <v>#DIV/0!</v>
      </c>
      <c r="F57" s="116" t="e">
        <f t="shared" si="0"/>
        <v>#DIV/0!</v>
      </c>
      <c r="G57" s="116" t="e">
        <f t="shared" si="2"/>
        <v>#DIV/0!</v>
      </c>
      <c r="H57" s="116" t="e">
        <f t="shared" si="3"/>
        <v>#DIV/0!</v>
      </c>
    </row>
    <row r="58" spans="4:8" x14ac:dyDescent="0.25">
      <c r="D58" s="81">
        <v>28</v>
      </c>
      <c r="E58" s="116" t="e">
        <f t="shared" si="1"/>
        <v>#DIV/0!</v>
      </c>
      <c r="F58" s="116" t="e">
        <f t="shared" si="0"/>
        <v>#DIV/0!</v>
      </c>
      <c r="G58" s="116" t="e">
        <f t="shared" si="2"/>
        <v>#DIV/0!</v>
      </c>
      <c r="H58" s="116" t="e">
        <f t="shared" si="3"/>
        <v>#DIV/0!</v>
      </c>
    </row>
    <row r="59" spans="4:8" x14ac:dyDescent="0.25">
      <c r="D59" s="81">
        <v>29</v>
      </c>
      <c r="E59" s="116" t="e">
        <f t="shared" si="1"/>
        <v>#DIV/0!</v>
      </c>
      <c r="F59" s="116" t="e">
        <f t="shared" si="0"/>
        <v>#DIV/0!</v>
      </c>
      <c r="G59" s="116" t="e">
        <f t="shared" si="2"/>
        <v>#DIV/0!</v>
      </c>
      <c r="H59" s="116" t="e">
        <f t="shared" si="3"/>
        <v>#DIV/0!</v>
      </c>
    </row>
    <row r="60" spans="4:8" x14ac:dyDescent="0.25">
      <c r="D60" s="81">
        <v>30</v>
      </c>
      <c r="E60" s="116" t="e">
        <f t="shared" si="1"/>
        <v>#DIV/0!</v>
      </c>
      <c r="F60" s="116" t="e">
        <f t="shared" si="0"/>
        <v>#DIV/0!</v>
      </c>
      <c r="G60" s="116" t="e">
        <f t="shared" si="2"/>
        <v>#DIV/0!</v>
      </c>
      <c r="H60" s="116" t="e">
        <f t="shared" si="3"/>
        <v>#DIV/0!</v>
      </c>
    </row>
    <row r="61" spans="4:8" x14ac:dyDescent="0.25">
      <c r="D61" s="81">
        <v>31</v>
      </c>
      <c r="E61" s="116" t="e">
        <f t="shared" si="1"/>
        <v>#DIV/0!</v>
      </c>
      <c r="F61" s="116" t="e">
        <f t="shared" si="0"/>
        <v>#DIV/0!</v>
      </c>
      <c r="G61" s="116" t="e">
        <f t="shared" si="2"/>
        <v>#DIV/0!</v>
      </c>
      <c r="H61" s="116" t="e">
        <f t="shared" si="3"/>
        <v>#DIV/0!</v>
      </c>
    </row>
    <row r="62" spans="4:8" x14ac:dyDescent="0.25">
      <c r="D62" s="81">
        <v>32</v>
      </c>
      <c r="E62" s="116" t="e">
        <f t="shared" si="1"/>
        <v>#DIV/0!</v>
      </c>
      <c r="F62" s="116" t="e">
        <f t="shared" si="0"/>
        <v>#DIV/0!</v>
      </c>
      <c r="G62" s="116" t="e">
        <f t="shared" si="2"/>
        <v>#DIV/0!</v>
      </c>
      <c r="H62" s="116" t="e">
        <f t="shared" si="3"/>
        <v>#DIV/0!</v>
      </c>
    </row>
    <row r="63" spans="4:8" x14ac:dyDescent="0.25">
      <c r="D63" s="81">
        <v>33</v>
      </c>
      <c r="E63" s="116" t="e">
        <f t="shared" si="1"/>
        <v>#DIV/0!</v>
      </c>
      <c r="F63" s="116" t="e">
        <f t="shared" si="0"/>
        <v>#DIV/0!</v>
      </c>
      <c r="G63" s="116" t="e">
        <f t="shared" si="2"/>
        <v>#DIV/0!</v>
      </c>
      <c r="H63" s="116" t="e">
        <f t="shared" si="3"/>
        <v>#DIV/0!</v>
      </c>
    </row>
    <row r="64" spans="4:8" x14ac:dyDescent="0.25">
      <c r="D64" s="81">
        <v>34</v>
      </c>
      <c r="E64" s="116" t="e">
        <f t="shared" si="1"/>
        <v>#DIV/0!</v>
      </c>
      <c r="F64" s="116" t="e">
        <f t="shared" si="0"/>
        <v>#DIV/0!</v>
      </c>
      <c r="G64" s="116" t="e">
        <f t="shared" si="2"/>
        <v>#DIV/0!</v>
      </c>
      <c r="H64" s="116" t="e">
        <f t="shared" si="3"/>
        <v>#DIV/0!</v>
      </c>
    </row>
    <row r="65" spans="4:8" x14ac:dyDescent="0.25">
      <c r="D65" s="81">
        <v>35</v>
      </c>
      <c r="E65" s="116" t="e">
        <f t="shared" si="1"/>
        <v>#DIV/0!</v>
      </c>
      <c r="F65" s="116" t="e">
        <f t="shared" si="0"/>
        <v>#DIV/0!</v>
      </c>
      <c r="G65" s="116" t="e">
        <f t="shared" si="2"/>
        <v>#DIV/0!</v>
      </c>
      <c r="H65" s="116" t="e">
        <f t="shared" si="3"/>
        <v>#DIV/0!</v>
      </c>
    </row>
    <row r="66" spans="4:8" x14ac:dyDescent="0.25">
      <c r="D66" s="81">
        <v>36</v>
      </c>
      <c r="E66" s="116" t="e">
        <f t="shared" si="1"/>
        <v>#DIV/0!</v>
      </c>
      <c r="F66" s="116" t="e">
        <f t="shared" si="0"/>
        <v>#DIV/0!</v>
      </c>
      <c r="G66" s="116" t="e">
        <f t="shared" si="2"/>
        <v>#DIV/0!</v>
      </c>
      <c r="H66" s="116" t="e">
        <f t="shared" si="3"/>
        <v>#DIV/0!</v>
      </c>
    </row>
    <row r="67" spans="4:8" x14ac:dyDescent="0.25">
      <c r="D67" s="81">
        <v>37</v>
      </c>
      <c r="E67" s="116" t="e">
        <f t="shared" si="1"/>
        <v>#DIV/0!</v>
      </c>
      <c r="F67" s="116" t="e">
        <f t="shared" si="0"/>
        <v>#DIV/0!</v>
      </c>
      <c r="G67" s="116" t="e">
        <f t="shared" si="2"/>
        <v>#DIV/0!</v>
      </c>
      <c r="H67" s="116" t="e">
        <f t="shared" si="3"/>
        <v>#DIV/0!</v>
      </c>
    </row>
    <row r="68" spans="4:8" x14ac:dyDescent="0.25">
      <c r="D68" s="81">
        <v>38</v>
      </c>
      <c r="E68" s="116" t="e">
        <f t="shared" si="1"/>
        <v>#DIV/0!</v>
      </c>
      <c r="F68" s="116" t="e">
        <f t="shared" si="0"/>
        <v>#DIV/0!</v>
      </c>
      <c r="G68" s="116" t="e">
        <f t="shared" si="2"/>
        <v>#DIV/0!</v>
      </c>
      <c r="H68" s="116" t="e">
        <f t="shared" si="3"/>
        <v>#DIV/0!</v>
      </c>
    </row>
    <row r="69" spans="4:8" x14ac:dyDescent="0.25">
      <c r="D69" s="81">
        <v>39</v>
      </c>
      <c r="E69" s="116" t="e">
        <f t="shared" si="1"/>
        <v>#DIV/0!</v>
      </c>
      <c r="F69" s="116" t="e">
        <f t="shared" si="0"/>
        <v>#DIV/0!</v>
      </c>
      <c r="G69" s="116" t="e">
        <f t="shared" si="2"/>
        <v>#DIV/0!</v>
      </c>
      <c r="H69" s="116" t="e">
        <f t="shared" si="3"/>
        <v>#DIV/0!</v>
      </c>
    </row>
    <row r="70" spans="4:8" x14ac:dyDescent="0.25">
      <c r="D70" s="81">
        <v>40</v>
      </c>
      <c r="E70" s="116" t="e">
        <f t="shared" si="1"/>
        <v>#DIV/0!</v>
      </c>
      <c r="F70" s="116" t="e">
        <f t="shared" si="0"/>
        <v>#DIV/0!</v>
      </c>
      <c r="G70" s="116" t="e">
        <f t="shared" si="2"/>
        <v>#DIV/0!</v>
      </c>
      <c r="H70" s="116" t="e">
        <f t="shared" si="3"/>
        <v>#DIV/0!</v>
      </c>
    </row>
    <row r="71" spans="4:8" x14ac:dyDescent="0.25">
      <c r="D71" s="81">
        <v>41</v>
      </c>
      <c r="E71" s="116" t="e">
        <f t="shared" si="1"/>
        <v>#DIV/0!</v>
      </c>
      <c r="F71" s="116" t="e">
        <f t="shared" si="0"/>
        <v>#DIV/0!</v>
      </c>
      <c r="G71" s="116" t="e">
        <f t="shared" si="2"/>
        <v>#DIV/0!</v>
      </c>
      <c r="H71" s="116" t="e">
        <f t="shared" si="3"/>
        <v>#DIV/0!</v>
      </c>
    </row>
    <row r="72" spans="4:8" x14ac:dyDescent="0.25">
      <c r="D72" s="81">
        <v>42</v>
      </c>
      <c r="E72" s="116" t="e">
        <f t="shared" si="1"/>
        <v>#DIV/0!</v>
      </c>
      <c r="F72" s="116" t="e">
        <f t="shared" si="0"/>
        <v>#DIV/0!</v>
      </c>
      <c r="G72" s="116" t="e">
        <f t="shared" si="2"/>
        <v>#DIV/0!</v>
      </c>
      <c r="H72" s="116" t="e">
        <f t="shared" si="3"/>
        <v>#DIV/0!</v>
      </c>
    </row>
    <row r="73" spans="4:8" x14ac:dyDescent="0.25">
      <c r="D73" s="81">
        <v>43</v>
      </c>
      <c r="E73" s="116" t="e">
        <f t="shared" si="1"/>
        <v>#DIV/0!</v>
      </c>
      <c r="F73" s="116" t="e">
        <f t="shared" si="0"/>
        <v>#DIV/0!</v>
      </c>
      <c r="G73" s="116" t="e">
        <f t="shared" si="2"/>
        <v>#DIV/0!</v>
      </c>
      <c r="H73" s="116" t="e">
        <f t="shared" si="3"/>
        <v>#DIV/0!</v>
      </c>
    </row>
    <row r="74" spans="4:8" x14ac:dyDescent="0.25">
      <c r="D74" s="81">
        <v>44</v>
      </c>
      <c r="E74" s="116" t="e">
        <f t="shared" si="1"/>
        <v>#DIV/0!</v>
      </c>
      <c r="F74" s="116" t="e">
        <f t="shared" si="0"/>
        <v>#DIV/0!</v>
      </c>
      <c r="G74" s="116" t="e">
        <f t="shared" si="2"/>
        <v>#DIV/0!</v>
      </c>
      <c r="H74" s="116" t="e">
        <f t="shared" si="3"/>
        <v>#DIV/0!</v>
      </c>
    </row>
    <row r="75" spans="4:8" x14ac:dyDescent="0.25">
      <c r="D75" s="81">
        <v>45</v>
      </c>
      <c r="E75" s="116" t="e">
        <f t="shared" si="1"/>
        <v>#DIV/0!</v>
      </c>
      <c r="F75" s="116" t="e">
        <f t="shared" si="0"/>
        <v>#DIV/0!</v>
      </c>
      <c r="G75" s="116" t="e">
        <f t="shared" si="2"/>
        <v>#DIV/0!</v>
      </c>
      <c r="H75" s="116" t="e">
        <f t="shared" si="3"/>
        <v>#DIV/0!</v>
      </c>
    </row>
    <row r="76" spans="4:8" x14ac:dyDescent="0.25">
      <c r="D76" s="81">
        <v>46</v>
      </c>
      <c r="E76" s="116" t="e">
        <f t="shared" si="1"/>
        <v>#DIV/0!</v>
      </c>
      <c r="F76" s="116" t="e">
        <f t="shared" si="0"/>
        <v>#DIV/0!</v>
      </c>
      <c r="G76" s="116" t="e">
        <f t="shared" si="2"/>
        <v>#DIV/0!</v>
      </c>
      <c r="H76" s="116" t="e">
        <f t="shared" si="3"/>
        <v>#DIV/0!</v>
      </c>
    </row>
    <row r="77" spans="4:8" x14ac:dyDescent="0.25">
      <c r="D77" s="81">
        <v>47</v>
      </c>
      <c r="E77" s="116" t="e">
        <f t="shared" si="1"/>
        <v>#DIV/0!</v>
      </c>
      <c r="F77" s="116" t="e">
        <f t="shared" si="0"/>
        <v>#DIV/0!</v>
      </c>
      <c r="G77" s="116" t="e">
        <f t="shared" si="2"/>
        <v>#DIV/0!</v>
      </c>
      <c r="H77" s="116" t="e">
        <f t="shared" si="3"/>
        <v>#DIV/0!</v>
      </c>
    </row>
    <row r="78" spans="4:8" x14ac:dyDescent="0.25">
      <c r="D78" s="81">
        <v>48</v>
      </c>
      <c r="E78" s="116" t="e">
        <f t="shared" si="1"/>
        <v>#DIV/0!</v>
      </c>
      <c r="F78" s="116" t="e">
        <f t="shared" si="0"/>
        <v>#DIV/0!</v>
      </c>
      <c r="G78" s="116" t="e">
        <f t="shared" si="2"/>
        <v>#DIV/0!</v>
      </c>
      <c r="H78" s="116" t="e">
        <f t="shared" si="3"/>
        <v>#DIV/0!</v>
      </c>
    </row>
    <row r="79" spans="4:8" x14ac:dyDescent="0.25">
      <c r="D79" s="81">
        <v>49</v>
      </c>
      <c r="E79" s="116" t="e">
        <f t="shared" si="1"/>
        <v>#DIV/0!</v>
      </c>
      <c r="F79" s="116" t="e">
        <f t="shared" si="0"/>
        <v>#DIV/0!</v>
      </c>
      <c r="G79" s="116" t="e">
        <f t="shared" si="2"/>
        <v>#DIV/0!</v>
      </c>
      <c r="H79" s="116" t="e">
        <f t="shared" si="3"/>
        <v>#DIV/0!</v>
      </c>
    </row>
    <row r="80" spans="4:8" x14ac:dyDescent="0.25">
      <c r="D80" s="81">
        <v>50</v>
      </c>
      <c r="E80" s="116" t="e">
        <f t="shared" si="1"/>
        <v>#DIV/0!</v>
      </c>
      <c r="F80" s="116" t="e">
        <f t="shared" si="0"/>
        <v>#DIV/0!</v>
      </c>
      <c r="G80" s="116" t="e">
        <f t="shared" si="2"/>
        <v>#DIV/0!</v>
      </c>
      <c r="H80" s="116" t="e">
        <f t="shared" si="3"/>
        <v>#DIV/0!</v>
      </c>
    </row>
    <row r="81" spans="4:8" x14ac:dyDescent="0.25">
      <c r="D81" s="81">
        <v>51</v>
      </c>
      <c r="E81" s="116" t="e">
        <f t="shared" si="1"/>
        <v>#DIV/0!</v>
      </c>
      <c r="F81" s="116" t="e">
        <f t="shared" si="0"/>
        <v>#DIV/0!</v>
      </c>
      <c r="G81" s="116" t="e">
        <f t="shared" si="2"/>
        <v>#DIV/0!</v>
      </c>
      <c r="H81" s="116" t="e">
        <f t="shared" si="3"/>
        <v>#DIV/0!</v>
      </c>
    </row>
    <row r="82" spans="4:8" x14ac:dyDescent="0.25">
      <c r="D82" s="81">
        <v>52</v>
      </c>
      <c r="E82" s="116" t="e">
        <f t="shared" si="1"/>
        <v>#DIV/0!</v>
      </c>
      <c r="F82" s="116" t="e">
        <f t="shared" si="0"/>
        <v>#DIV/0!</v>
      </c>
      <c r="G82" s="116" t="e">
        <f t="shared" si="2"/>
        <v>#DIV/0!</v>
      </c>
      <c r="H82" s="116" t="e">
        <f t="shared" si="3"/>
        <v>#DIV/0!</v>
      </c>
    </row>
    <row r="83" spans="4:8" x14ac:dyDescent="0.25">
      <c r="D83" s="81">
        <v>53</v>
      </c>
      <c r="E83" s="116" t="e">
        <f t="shared" si="1"/>
        <v>#DIV/0!</v>
      </c>
      <c r="F83" s="116" t="e">
        <f t="shared" si="0"/>
        <v>#DIV/0!</v>
      </c>
      <c r="G83" s="116" t="e">
        <f t="shared" si="2"/>
        <v>#DIV/0!</v>
      </c>
      <c r="H83" s="116" t="e">
        <f t="shared" si="3"/>
        <v>#DIV/0!</v>
      </c>
    </row>
    <row r="84" spans="4:8" x14ac:dyDescent="0.25">
      <c r="D84" s="81">
        <v>54</v>
      </c>
      <c r="E84" s="116" t="e">
        <f t="shared" si="1"/>
        <v>#DIV/0!</v>
      </c>
      <c r="F84" s="116" t="e">
        <f t="shared" si="0"/>
        <v>#DIV/0!</v>
      </c>
      <c r="G84" s="116" t="e">
        <f t="shared" si="2"/>
        <v>#DIV/0!</v>
      </c>
      <c r="H84" s="116" t="e">
        <f t="shared" si="3"/>
        <v>#DIV/0!</v>
      </c>
    </row>
    <row r="85" spans="4:8" x14ac:dyDescent="0.25">
      <c r="D85" s="81">
        <v>55</v>
      </c>
      <c r="E85" s="116" t="e">
        <f t="shared" si="1"/>
        <v>#DIV/0!</v>
      </c>
      <c r="F85" s="116" t="e">
        <f t="shared" si="0"/>
        <v>#DIV/0!</v>
      </c>
      <c r="G85" s="116" t="e">
        <f t="shared" si="2"/>
        <v>#DIV/0!</v>
      </c>
      <c r="H85" s="116" t="e">
        <f t="shared" si="3"/>
        <v>#DIV/0!</v>
      </c>
    </row>
    <row r="86" spans="4:8" x14ac:dyDescent="0.25">
      <c r="D86" s="81">
        <v>56</v>
      </c>
      <c r="E86" s="116" t="e">
        <f t="shared" si="1"/>
        <v>#DIV/0!</v>
      </c>
      <c r="F86" s="116" t="e">
        <f t="shared" si="0"/>
        <v>#DIV/0!</v>
      </c>
      <c r="G86" s="116" t="e">
        <f t="shared" si="2"/>
        <v>#DIV/0!</v>
      </c>
      <c r="H86" s="116" t="e">
        <f t="shared" si="3"/>
        <v>#DIV/0!</v>
      </c>
    </row>
    <row r="87" spans="4:8" x14ac:dyDescent="0.25">
      <c r="D87" s="81">
        <v>57</v>
      </c>
      <c r="E87" s="116" t="e">
        <f t="shared" si="1"/>
        <v>#DIV/0!</v>
      </c>
      <c r="F87" s="116" t="e">
        <f t="shared" si="0"/>
        <v>#DIV/0!</v>
      </c>
      <c r="G87" s="116" t="e">
        <f t="shared" si="2"/>
        <v>#DIV/0!</v>
      </c>
      <c r="H87" s="116" t="e">
        <f t="shared" si="3"/>
        <v>#DIV/0!</v>
      </c>
    </row>
    <row r="88" spans="4:8" x14ac:dyDescent="0.25">
      <c r="D88" s="81">
        <v>58</v>
      </c>
      <c r="E88" s="116" t="e">
        <f t="shared" si="1"/>
        <v>#DIV/0!</v>
      </c>
      <c r="F88" s="116" t="e">
        <f t="shared" si="0"/>
        <v>#DIV/0!</v>
      </c>
      <c r="G88" s="116" t="e">
        <f t="shared" si="2"/>
        <v>#DIV/0!</v>
      </c>
      <c r="H88" s="116" t="e">
        <f t="shared" si="3"/>
        <v>#DIV/0!</v>
      </c>
    </row>
    <row r="89" spans="4:8" x14ac:dyDescent="0.25">
      <c r="D89" s="81">
        <v>59</v>
      </c>
      <c r="E89" s="116" t="e">
        <f t="shared" si="1"/>
        <v>#DIV/0!</v>
      </c>
      <c r="F89" s="116" t="e">
        <f t="shared" si="0"/>
        <v>#DIV/0!</v>
      </c>
      <c r="G89" s="116" t="e">
        <f t="shared" si="2"/>
        <v>#DIV/0!</v>
      </c>
      <c r="H89" s="116" t="e">
        <f t="shared" si="3"/>
        <v>#DIV/0!</v>
      </c>
    </row>
    <row r="90" spans="4:8" x14ac:dyDescent="0.25">
      <c r="D90" s="81">
        <v>60</v>
      </c>
      <c r="E90" s="116" t="e">
        <f t="shared" si="1"/>
        <v>#DIV/0!</v>
      </c>
      <c r="F90" s="116" t="e">
        <f t="shared" si="0"/>
        <v>#DIV/0!</v>
      </c>
      <c r="G90" s="116" t="e">
        <f t="shared" si="2"/>
        <v>#DIV/0!</v>
      </c>
      <c r="H90" s="116" t="e">
        <f t="shared" si="3"/>
        <v>#DIV/0!</v>
      </c>
    </row>
    <row r="91" spans="4:8" x14ac:dyDescent="0.25">
      <c r="D91" s="81">
        <v>61</v>
      </c>
      <c r="E91" s="116" t="e">
        <f t="shared" si="1"/>
        <v>#DIV/0!</v>
      </c>
      <c r="F91" s="116" t="e">
        <f t="shared" si="0"/>
        <v>#DIV/0!</v>
      </c>
      <c r="G91" s="116" t="e">
        <f t="shared" si="2"/>
        <v>#DIV/0!</v>
      </c>
      <c r="H91" s="116" t="e">
        <f t="shared" si="3"/>
        <v>#DIV/0!</v>
      </c>
    </row>
    <row r="92" spans="4:8" x14ac:dyDescent="0.25">
      <c r="D92" s="81">
        <v>62</v>
      </c>
      <c r="E92" s="116" t="e">
        <f t="shared" si="1"/>
        <v>#DIV/0!</v>
      </c>
      <c r="F92" s="116" t="e">
        <f t="shared" si="0"/>
        <v>#DIV/0!</v>
      </c>
      <c r="G92" s="116" t="e">
        <f t="shared" si="2"/>
        <v>#DIV/0!</v>
      </c>
      <c r="H92" s="116" t="e">
        <f t="shared" si="3"/>
        <v>#DIV/0!</v>
      </c>
    </row>
    <row r="93" spans="4:8" x14ac:dyDescent="0.25">
      <c r="D93" s="81">
        <v>63</v>
      </c>
      <c r="E93" s="116" t="e">
        <f t="shared" si="1"/>
        <v>#DIV/0!</v>
      </c>
      <c r="F93" s="116" t="e">
        <f t="shared" si="0"/>
        <v>#DIV/0!</v>
      </c>
      <c r="G93" s="116" t="e">
        <f t="shared" si="2"/>
        <v>#DIV/0!</v>
      </c>
      <c r="H93" s="116" t="e">
        <f t="shared" si="3"/>
        <v>#DIV/0!</v>
      </c>
    </row>
    <row r="94" spans="4:8" x14ac:dyDescent="0.25">
      <c r="D94" s="81">
        <v>64</v>
      </c>
      <c r="E94" s="116" t="e">
        <f t="shared" si="1"/>
        <v>#DIV/0!</v>
      </c>
      <c r="F94" s="116" t="e">
        <f t="shared" si="0"/>
        <v>#DIV/0!</v>
      </c>
      <c r="G94" s="116" t="e">
        <f t="shared" si="2"/>
        <v>#DIV/0!</v>
      </c>
      <c r="H94" s="116" t="e">
        <f t="shared" si="3"/>
        <v>#DIV/0!</v>
      </c>
    </row>
    <row r="95" spans="4:8" x14ac:dyDescent="0.25">
      <c r="D95" s="81">
        <v>65</v>
      </c>
      <c r="E95" s="116" t="e">
        <f t="shared" si="1"/>
        <v>#DIV/0!</v>
      </c>
      <c r="F95" s="116" t="e">
        <f t="shared" ref="F95:F110" si="4">+$E$10</f>
        <v>#DIV/0!</v>
      </c>
      <c r="G95" s="116" t="e">
        <f t="shared" si="2"/>
        <v>#DIV/0!</v>
      </c>
      <c r="H95" s="116" t="e">
        <f t="shared" si="3"/>
        <v>#DIV/0!</v>
      </c>
    </row>
    <row r="96" spans="4:8" x14ac:dyDescent="0.25">
      <c r="D96" s="81">
        <v>66</v>
      </c>
      <c r="E96" s="116" t="e">
        <f t="shared" si="1"/>
        <v>#DIV/0!</v>
      </c>
      <c r="F96" s="116" t="e">
        <f t="shared" si="4"/>
        <v>#DIV/0!</v>
      </c>
      <c r="G96" s="116" t="e">
        <f t="shared" si="2"/>
        <v>#DIV/0!</v>
      </c>
      <c r="H96" s="116" t="e">
        <f t="shared" si="3"/>
        <v>#DIV/0!</v>
      </c>
    </row>
    <row r="97" spans="4:8" x14ac:dyDescent="0.25">
      <c r="D97" s="81">
        <v>67</v>
      </c>
      <c r="E97" s="116" t="e">
        <f t="shared" ref="E97:E111" si="5">+E96-H96</f>
        <v>#DIV/0!</v>
      </c>
      <c r="F97" s="116" t="e">
        <f t="shared" si="4"/>
        <v>#DIV/0!</v>
      </c>
      <c r="G97" s="116" t="e">
        <f t="shared" ref="G97:G110" si="6">ROUND($E$24*E97,2)</f>
        <v>#DIV/0!</v>
      </c>
      <c r="H97" s="116" t="e">
        <f t="shared" ref="H97:H110" si="7">+F97-G97</f>
        <v>#DIV/0!</v>
      </c>
    </row>
    <row r="98" spans="4:8" x14ac:dyDescent="0.25">
      <c r="D98" s="81">
        <v>68</v>
      </c>
      <c r="E98" s="116" t="e">
        <f t="shared" si="5"/>
        <v>#DIV/0!</v>
      </c>
      <c r="F98" s="116" t="e">
        <f t="shared" si="4"/>
        <v>#DIV/0!</v>
      </c>
      <c r="G98" s="116" t="e">
        <f t="shared" si="6"/>
        <v>#DIV/0!</v>
      </c>
      <c r="H98" s="116" t="e">
        <f t="shared" si="7"/>
        <v>#DIV/0!</v>
      </c>
    </row>
    <row r="99" spans="4:8" x14ac:dyDescent="0.25">
      <c r="D99" s="81">
        <v>69</v>
      </c>
      <c r="E99" s="116" t="e">
        <f t="shared" si="5"/>
        <v>#DIV/0!</v>
      </c>
      <c r="F99" s="116" t="e">
        <f t="shared" si="4"/>
        <v>#DIV/0!</v>
      </c>
      <c r="G99" s="116" t="e">
        <f t="shared" si="6"/>
        <v>#DIV/0!</v>
      </c>
      <c r="H99" s="116" t="e">
        <f t="shared" si="7"/>
        <v>#DIV/0!</v>
      </c>
    </row>
    <row r="100" spans="4:8" x14ac:dyDescent="0.25">
      <c r="D100" s="81">
        <v>70</v>
      </c>
      <c r="E100" s="116" t="e">
        <f t="shared" si="5"/>
        <v>#DIV/0!</v>
      </c>
      <c r="F100" s="116" t="e">
        <f t="shared" si="4"/>
        <v>#DIV/0!</v>
      </c>
      <c r="G100" s="116" t="e">
        <f t="shared" si="6"/>
        <v>#DIV/0!</v>
      </c>
      <c r="H100" s="116" t="e">
        <f t="shared" si="7"/>
        <v>#DIV/0!</v>
      </c>
    </row>
    <row r="101" spans="4:8" x14ac:dyDescent="0.25">
      <c r="D101" s="81">
        <v>71</v>
      </c>
      <c r="E101" s="116" t="e">
        <f t="shared" si="5"/>
        <v>#DIV/0!</v>
      </c>
      <c r="F101" s="116" t="e">
        <f t="shared" si="4"/>
        <v>#DIV/0!</v>
      </c>
      <c r="G101" s="116" t="e">
        <f t="shared" si="6"/>
        <v>#DIV/0!</v>
      </c>
      <c r="H101" s="116" t="e">
        <f t="shared" si="7"/>
        <v>#DIV/0!</v>
      </c>
    </row>
    <row r="102" spans="4:8" x14ac:dyDescent="0.25">
      <c r="D102" s="81">
        <v>72</v>
      </c>
      <c r="E102" s="116" t="e">
        <f t="shared" si="5"/>
        <v>#DIV/0!</v>
      </c>
      <c r="F102" s="116" t="e">
        <f t="shared" si="4"/>
        <v>#DIV/0!</v>
      </c>
      <c r="G102" s="116" t="e">
        <f t="shared" si="6"/>
        <v>#DIV/0!</v>
      </c>
      <c r="H102" s="116" t="e">
        <f t="shared" si="7"/>
        <v>#DIV/0!</v>
      </c>
    </row>
    <row r="103" spans="4:8" x14ac:dyDescent="0.25">
      <c r="D103" s="81">
        <v>73</v>
      </c>
      <c r="E103" s="116" t="e">
        <f t="shared" si="5"/>
        <v>#DIV/0!</v>
      </c>
      <c r="F103" s="116" t="e">
        <f t="shared" si="4"/>
        <v>#DIV/0!</v>
      </c>
      <c r="G103" s="116" t="e">
        <f t="shared" si="6"/>
        <v>#DIV/0!</v>
      </c>
      <c r="H103" s="116" t="e">
        <f t="shared" si="7"/>
        <v>#DIV/0!</v>
      </c>
    </row>
    <row r="104" spans="4:8" x14ac:dyDescent="0.25">
      <c r="D104" s="81">
        <v>74</v>
      </c>
      <c r="E104" s="116" t="e">
        <f t="shared" si="5"/>
        <v>#DIV/0!</v>
      </c>
      <c r="F104" s="116" t="e">
        <f t="shared" si="4"/>
        <v>#DIV/0!</v>
      </c>
      <c r="G104" s="116" t="e">
        <f t="shared" si="6"/>
        <v>#DIV/0!</v>
      </c>
      <c r="H104" s="116" t="e">
        <f t="shared" si="7"/>
        <v>#DIV/0!</v>
      </c>
    </row>
    <row r="105" spans="4:8" x14ac:dyDescent="0.25">
      <c r="D105" s="81">
        <v>75</v>
      </c>
      <c r="E105" s="116" t="e">
        <f t="shared" si="5"/>
        <v>#DIV/0!</v>
      </c>
      <c r="F105" s="116" t="e">
        <f t="shared" si="4"/>
        <v>#DIV/0!</v>
      </c>
      <c r="G105" s="116" t="e">
        <f t="shared" si="6"/>
        <v>#DIV/0!</v>
      </c>
      <c r="H105" s="116" t="e">
        <f t="shared" si="7"/>
        <v>#DIV/0!</v>
      </c>
    </row>
    <row r="106" spans="4:8" x14ac:dyDescent="0.25">
      <c r="D106" s="81">
        <v>76</v>
      </c>
      <c r="E106" s="116" t="e">
        <f t="shared" si="5"/>
        <v>#DIV/0!</v>
      </c>
      <c r="F106" s="116" t="e">
        <f t="shared" si="4"/>
        <v>#DIV/0!</v>
      </c>
      <c r="G106" s="116" t="e">
        <f t="shared" si="6"/>
        <v>#DIV/0!</v>
      </c>
      <c r="H106" s="116" t="e">
        <f t="shared" si="7"/>
        <v>#DIV/0!</v>
      </c>
    </row>
    <row r="107" spans="4:8" x14ac:dyDescent="0.25">
      <c r="D107" s="81">
        <v>77</v>
      </c>
      <c r="E107" s="116" t="e">
        <f t="shared" si="5"/>
        <v>#DIV/0!</v>
      </c>
      <c r="F107" s="116" t="e">
        <f t="shared" si="4"/>
        <v>#DIV/0!</v>
      </c>
      <c r="G107" s="116" t="e">
        <f t="shared" si="6"/>
        <v>#DIV/0!</v>
      </c>
      <c r="H107" s="116" t="e">
        <f t="shared" si="7"/>
        <v>#DIV/0!</v>
      </c>
    </row>
    <row r="108" spans="4:8" x14ac:dyDescent="0.25">
      <c r="D108" s="81">
        <v>78</v>
      </c>
      <c r="E108" s="116" t="e">
        <f t="shared" si="5"/>
        <v>#DIV/0!</v>
      </c>
      <c r="F108" s="116" t="e">
        <f t="shared" si="4"/>
        <v>#DIV/0!</v>
      </c>
      <c r="G108" s="116" t="e">
        <f t="shared" si="6"/>
        <v>#DIV/0!</v>
      </c>
      <c r="H108" s="116" t="e">
        <f t="shared" si="7"/>
        <v>#DIV/0!</v>
      </c>
    </row>
    <row r="109" spans="4:8" x14ac:dyDescent="0.25">
      <c r="D109" s="81">
        <v>79</v>
      </c>
      <c r="E109" s="116" t="e">
        <f t="shared" si="5"/>
        <v>#DIV/0!</v>
      </c>
      <c r="F109" s="116" t="e">
        <f t="shared" si="4"/>
        <v>#DIV/0!</v>
      </c>
      <c r="G109" s="116" t="e">
        <f t="shared" si="6"/>
        <v>#DIV/0!</v>
      </c>
      <c r="H109" s="116" t="e">
        <f t="shared" si="7"/>
        <v>#DIV/0!</v>
      </c>
    </row>
    <row r="110" spans="4:8" x14ac:dyDescent="0.25">
      <c r="D110" s="81">
        <v>80</v>
      </c>
      <c r="E110" s="116" t="e">
        <f t="shared" si="5"/>
        <v>#DIV/0!</v>
      </c>
      <c r="F110" s="116" t="e">
        <f t="shared" si="4"/>
        <v>#DIV/0!</v>
      </c>
      <c r="G110" s="116" t="e">
        <f t="shared" si="6"/>
        <v>#DIV/0!</v>
      </c>
      <c r="H110" s="116" t="e">
        <f t="shared" si="7"/>
        <v>#DIV/0!</v>
      </c>
    </row>
    <row r="111" spans="4:8" x14ac:dyDescent="0.25">
      <c r="D111" s="81">
        <v>81</v>
      </c>
      <c r="E111" s="116" t="e">
        <f t="shared" si="5"/>
        <v>#DIV/0!</v>
      </c>
      <c r="F111" s="116"/>
      <c r="G111" s="116"/>
      <c r="H111" s="116"/>
    </row>
    <row r="112" spans="4:8" x14ac:dyDescent="0.25">
      <c r="H112" s="116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7BE6D-8C2D-47A5-8CF4-EF54201D441C}">
  <dimension ref="A1:I130"/>
  <sheetViews>
    <sheetView zoomScaleNormal="100" workbookViewId="0">
      <selection activeCell="A17" sqref="A17"/>
    </sheetView>
  </sheetViews>
  <sheetFormatPr defaultColWidth="9.109375" defaultRowHeight="13.2" x14ac:dyDescent="0.25"/>
  <cols>
    <col min="1" max="1" width="11.33203125" style="118" customWidth="1"/>
    <col min="2" max="2" width="10.33203125" style="118" bestFit="1" customWidth="1"/>
    <col min="3" max="3" width="11.44140625" style="118" bestFit="1" customWidth="1"/>
    <col min="4" max="4" width="9.44140625" style="118" bestFit="1" customWidth="1"/>
    <col min="5" max="5" width="14" style="121" bestFit="1" customWidth="1"/>
    <col min="6" max="6" width="11.6640625" style="115" bestFit="1" customWidth="1"/>
    <col min="7" max="7" width="13.5546875" style="81" bestFit="1" customWidth="1"/>
    <col min="8" max="8" width="12.6640625" style="81" customWidth="1"/>
    <col min="9" max="9" width="14.109375" style="81" bestFit="1" customWidth="1"/>
    <col min="10" max="16384" width="9.109375" style="81"/>
  </cols>
  <sheetData>
    <row r="1" spans="1:9" x14ac:dyDescent="0.25">
      <c r="A1" s="208" t="s">
        <v>96</v>
      </c>
      <c r="B1" s="208"/>
      <c r="C1" s="208"/>
      <c r="D1" s="208"/>
      <c r="E1" s="208"/>
      <c r="F1" s="208"/>
      <c r="G1" s="208"/>
      <c r="H1" s="208"/>
      <c r="I1" s="208"/>
    </row>
    <row r="2" spans="1:9" x14ac:dyDescent="0.25">
      <c r="A2" s="208" t="s">
        <v>97</v>
      </c>
      <c r="B2" s="208"/>
      <c r="C2" s="208"/>
      <c r="D2" s="208"/>
      <c r="E2" s="208"/>
      <c r="F2" s="208"/>
      <c r="G2" s="208"/>
      <c r="H2" s="208"/>
      <c r="I2" s="208"/>
    </row>
    <row r="3" spans="1:9" x14ac:dyDescent="0.25">
      <c r="A3" s="208" t="s">
        <v>124</v>
      </c>
      <c r="B3" s="208"/>
      <c r="C3" s="208"/>
      <c r="D3" s="208"/>
      <c r="E3" s="208"/>
      <c r="F3" s="208"/>
      <c r="G3" s="208"/>
      <c r="H3" s="208"/>
      <c r="I3" s="208"/>
    </row>
    <row r="4" spans="1:9" x14ac:dyDescent="0.25">
      <c r="A4" s="208" t="str">
        <f>+'Exhibit I'!G9</f>
        <v>Sample Employer</v>
      </c>
      <c r="B4" s="208"/>
      <c r="C4" s="208"/>
      <c r="D4" s="208"/>
      <c r="E4" s="208"/>
      <c r="F4" s="208"/>
      <c r="G4" s="208"/>
      <c r="H4" s="208"/>
      <c r="I4" s="208"/>
    </row>
    <row r="5" spans="1:9" x14ac:dyDescent="0.25">
      <c r="A5" s="117"/>
      <c r="B5" s="117"/>
      <c r="C5" s="117"/>
      <c r="D5" s="117"/>
      <c r="E5" s="117"/>
      <c r="F5" s="117"/>
      <c r="G5" s="117"/>
      <c r="H5" s="117"/>
      <c r="I5" s="117"/>
    </row>
    <row r="7" spans="1:9" x14ac:dyDescent="0.25">
      <c r="A7" s="118" t="s">
        <v>98</v>
      </c>
      <c r="E7" s="185">
        <f>+'Exhibit II'!D8</f>
        <v>44972</v>
      </c>
    </row>
    <row r="8" spans="1:9" x14ac:dyDescent="0.25">
      <c r="A8" s="118" t="s">
        <v>99</v>
      </c>
      <c r="E8" s="185">
        <v>44986</v>
      </c>
    </row>
    <row r="10" spans="1:9" x14ac:dyDescent="0.25">
      <c r="A10" s="120" t="s">
        <v>100</v>
      </c>
      <c r="B10" s="120"/>
      <c r="F10" s="122"/>
    </row>
    <row r="11" spans="1:9" x14ac:dyDescent="0.25">
      <c r="A11" s="118" t="s">
        <v>37</v>
      </c>
      <c r="E11" s="123" t="e">
        <f>'P&amp;I'!E22</f>
        <v>#DIV/0!</v>
      </c>
      <c r="F11" s="113"/>
    </row>
    <row r="12" spans="1:9" x14ac:dyDescent="0.25">
      <c r="A12" s="118" t="s">
        <v>44</v>
      </c>
      <c r="E12" s="123" t="e">
        <f>H97</f>
        <v>#DIV/0!</v>
      </c>
    </row>
    <row r="13" spans="1:9" ht="13.8" thickBot="1" x14ac:dyDescent="0.3">
      <c r="A13" s="118" t="s">
        <v>101</v>
      </c>
      <c r="E13" s="124" t="e">
        <f>SUM(E11:E12)</f>
        <v>#DIV/0!</v>
      </c>
    </row>
    <row r="14" spans="1:9" ht="13.8" thickTop="1" x14ac:dyDescent="0.25">
      <c r="E14" s="123"/>
      <c r="I14" s="115" t="s">
        <v>102</v>
      </c>
    </row>
    <row r="15" spans="1:9" s="126" customFormat="1" x14ac:dyDescent="0.25">
      <c r="A15" s="125" t="s">
        <v>103</v>
      </c>
      <c r="B15" s="125" t="s">
        <v>35</v>
      </c>
      <c r="C15" s="126" t="s">
        <v>104</v>
      </c>
      <c r="D15" s="126" t="s">
        <v>105</v>
      </c>
      <c r="E15" s="127" t="s">
        <v>106</v>
      </c>
      <c r="F15" s="126" t="s">
        <v>107</v>
      </c>
      <c r="G15" s="126" t="s">
        <v>37</v>
      </c>
      <c r="H15" s="126" t="s">
        <v>44</v>
      </c>
      <c r="I15" s="126" t="s">
        <v>36</v>
      </c>
    </row>
    <row r="16" spans="1:9" s="126" customFormat="1" x14ac:dyDescent="0.25">
      <c r="A16" s="125"/>
      <c r="B16" s="125"/>
      <c r="E16" s="127"/>
      <c r="I16" s="113" t="e">
        <f>E11</f>
        <v>#DIV/0!</v>
      </c>
    </row>
    <row r="17" spans="1:9" x14ac:dyDescent="0.25">
      <c r="A17" s="148">
        <f>DATE(YEAR(E7),IF(DAY(E7)=1,0,1)+MONTH(E7),1)</f>
        <v>44986</v>
      </c>
      <c r="B17" s="123">
        <v>1</v>
      </c>
      <c r="C17" s="186"/>
      <c r="D17" s="187"/>
      <c r="E17" s="128" t="e">
        <f>'P&amp;I'!F31</f>
        <v>#DIV/0!</v>
      </c>
      <c r="F17" s="189"/>
      <c r="G17" s="129" t="e">
        <f>'P&amp;I'!H31</f>
        <v>#DIV/0!</v>
      </c>
      <c r="H17" s="130">
        <f>'P&amp;I'!G31</f>
        <v>0</v>
      </c>
      <c r="I17" s="123" t="e">
        <f>+I16-G17</f>
        <v>#DIV/0!</v>
      </c>
    </row>
    <row r="18" spans="1:9" x14ac:dyDescent="0.25">
      <c r="A18" s="148">
        <f>+DATE(YEAR(A17),MONTH(A17)+3,1)</f>
        <v>45078</v>
      </c>
      <c r="B18" s="123">
        <v>2</v>
      </c>
      <c r="C18" s="186"/>
      <c r="D18" s="187"/>
      <c r="E18" s="128" t="e">
        <f>'P&amp;I'!F32</f>
        <v>#DIV/0!</v>
      </c>
      <c r="F18" s="189"/>
      <c r="G18" s="129" t="e">
        <f>'P&amp;I'!H32</f>
        <v>#DIV/0!</v>
      </c>
      <c r="H18" s="130" t="e">
        <f>'P&amp;I'!G32</f>
        <v>#DIV/0!</v>
      </c>
      <c r="I18" s="123" t="e">
        <f t="shared" ref="I18:I81" si="0">+I17-G18</f>
        <v>#DIV/0!</v>
      </c>
    </row>
    <row r="19" spans="1:9" x14ac:dyDescent="0.25">
      <c r="A19" s="148">
        <f t="shared" ref="A19:A20" si="1">+DATE(YEAR(A18),MONTH(A18)+3,1)</f>
        <v>45170</v>
      </c>
      <c r="B19" s="123">
        <v>3</v>
      </c>
      <c r="C19" s="186"/>
      <c r="D19" s="187"/>
      <c r="E19" s="128" t="e">
        <f>'P&amp;I'!F33</f>
        <v>#DIV/0!</v>
      </c>
      <c r="F19" s="189"/>
      <c r="G19" s="129" t="e">
        <f>'P&amp;I'!H33</f>
        <v>#DIV/0!</v>
      </c>
      <c r="H19" s="130" t="e">
        <f>'P&amp;I'!G33</f>
        <v>#DIV/0!</v>
      </c>
      <c r="I19" s="123" t="e">
        <f t="shared" si="0"/>
        <v>#DIV/0!</v>
      </c>
    </row>
    <row r="20" spans="1:9" x14ac:dyDescent="0.25">
      <c r="A20" s="148">
        <f t="shared" si="1"/>
        <v>45261</v>
      </c>
      <c r="B20" s="123">
        <v>4</v>
      </c>
      <c r="C20" s="186"/>
      <c r="D20" s="187"/>
      <c r="E20" s="128" t="e">
        <f>'P&amp;I'!F34</f>
        <v>#DIV/0!</v>
      </c>
      <c r="F20" s="189"/>
      <c r="G20" s="129" t="e">
        <f>'P&amp;I'!H34</f>
        <v>#DIV/0!</v>
      </c>
      <c r="H20" s="130" t="e">
        <f>'P&amp;I'!G34</f>
        <v>#DIV/0!</v>
      </c>
      <c r="I20" s="123" t="e">
        <f t="shared" si="0"/>
        <v>#DIV/0!</v>
      </c>
    </row>
    <row r="21" spans="1:9" x14ac:dyDescent="0.25">
      <c r="A21" s="149">
        <f>DATE(YEAR(A17)+1,MONTH(A17),DAY(A17))</f>
        <v>45352</v>
      </c>
      <c r="B21" s="123">
        <v>5</v>
      </c>
      <c r="C21" s="186"/>
      <c r="D21" s="187"/>
      <c r="E21" s="128" t="e">
        <f>'P&amp;I'!F35</f>
        <v>#DIV/0!</v>
      </c>
      <c r="F21" s="189"/>
      <c r="G21" s="129" t="e">
        <f>'P&amp;I'!H35</f>
        <v>#DIV/0!</v>
      </c>
      <c r="H21" s="130" t="e">
        <f>'P&amp;I'!G35</f>
        <v>#DIV/0!</v>
      </c>
      <c r="I21" s="123" t="e">
        <f t="shared" si="0"/>
        <v>#DIV/0!</v>
      </c>
    </row>
    <row r="22" spans="1:9" x14ac:dyDescent="0.25">
      <c r="A22" s="149">
        <f>DATE(YEAR(A18)+1,MONTH(A18),DAY(A18))</f>
        <v>45444</v>
      </c>
      <c r="B22" s="123">
        <v>6</v>
      </c>
      <c r="C22" s="186"/>
      <c r="D22" s="187"/>
      <c r="E22" s="128" t="e">
        <f>'P&amp;I'!F36</f>
        <v>#DIV/0!</v>
      </c>
      <c r="F22" s="189"/>
      <c r="G22" s="129" t="e">
        <f>'P&amp;I'!H36</f>
        <v>#DIV/0!</v>
      </c>
      <c r="H22" s="130" t="e">
        <f>'P&amp;I'!G36</f>
        <v>#DIV/0!</v>
      </c>
      <c r="I22" s="123" t="e">
        <f t="shared" si="0"/>
        <v>#DIV/0!</v>
      </c>
    </row>
    <row r="23" spans="1:9" x14ac:dyDescent="0.25">
      <c r="A23" s="149">
        <f>DATE(YEAR(A19)+1,MONTH(A19),DAY(A19))</f>
        <v>45536</v>
      </c>
      <c r="B23" s="123">
        <v>7</v>
      </c>
      <c r="C23" s="186"/>
      <c r="D23" s="187"/>
      <c r="E23" s="128" t="e">
        <f>'P&amp;I'!F37</f>
        <v>#DIV/0!</v>
      </c>
      <c r="F23" s="189"/>
      <c r="G23" s="129" t="e">
        <f>'P&amp;I'!H37</f>
        <v>#DIV/0!</v>
      </c>
      <c r="H23" s="130" t="e">
        <f>'P&amp;I'!G37</f>
        <v>#DIV/0!</v>
      </c>
      <c r="I23" s="123" t="e">
        <f t="shared" si="0"/>
        <v>#DIV/0!</v>
      </c>
    </row>
    <row r="24" spans="1:9" x14ac:dyDescent="0.25">
      <c r="A24" s="149">
        <f>DATE(YEAR(A20)+1,MONTH(A20),DAY(A20))</f>
        <v>45627</v>
      </c>
      <c r="B24" s="123">
        <v>8</v>
      </c>
      <c r="C24" s="186"/>
      <c r="D24" s="187"/>
      <c r="E24" s="128" t="e">
        <f>'P&amp;I'!F38</f>
        <v>#DIV/0!</v>
      </c>
      <c r="F24" s="190"/>
      <c r="G24" s="129" t="e">
        <f>'P&amp;I'!H38</f>
        <v>#DIV/0!</v>
      </c>
      <c r="H24" s="130" t="e">
        <f>'P&amp;I'!G38</f>
        <v>#DIV/0!</v>
      </c>
      <c r="I24" s="123" t="e">
        <f t="shared" si="0"/>
        <v>#DIV/0!</v>
      </c>
    </row>
    <row r="25" spans="1:9" x14ac:dyDescent="0.25">
      <c r="A25" s="149">
        <f t="shared" ref="A25:A88" si="2">DATE(YEAR(A21)+1,MONTH(A21),DAY(A21))</f>
        <v>45717</v>
      </c>
      <c r="B25" s="123">
        <v>9</v>
      </c>
      <c r="C25" s="186"/>
      <c r="D25" s="187"/>
      <c r="E25" s="128" t="e">
        <f>'P&amp;I'!F39</f>
        <v>#DIV/0!</v>
      </c>
      <c r="F25" s="190"/>
      <c r="G25" s="129" t="e">
        <f>'P&amp;I'!H39</f>
        <v>#DIV/0!</v>
      </c>
      <c r="H25" s="130" t="e">
        <f>'P&amp;I'!G39</f>
        <v>#DIV/0!</v>
      </c>
      <c r="I25" s="123" t="e">
        <f t="shared" si="0"/>
        <v>#DIV/0!</v>
      </c>
    </row>
    <row r="26" spans="1:9" x14ac:dyDescent="0.25">
      <c r="A26" s="149">
        <f t="shared" si="2"/>
        <v>45809</v>
      </c>
      <c r="B26" s="123">
        <v>10</v>
      </c>
      <c r="C26" s="186"/>
      <c r="D26" s="187"/>
      <c r="E26" s="128" t="e">
        <f>'P&amp;I'!F40</f>
        <v>#DIV/0!</v>
      </c>
      <c r="F26" s="190"/>
      <c r="G26" s="129" t="e">
        <f>'P&amp;I'!H40</f>
        <v>#DIV/0!</v>
      </c>
      <c r="H26" s="130" t="e">
        <f>'P&amp;I'!G40</f>
        <v>#DIV/0!</v>
      </c>
      <c r="I26" s="123" t="e">
        <f t="shared" si="0"/>
        <v>#DIV/0!</v>
      </c>
    </row>
    <row r="27" spans="1:9" x14ac:dyDescent="0.25">
      <c r="A27" s="149">
        <f t="shared" si="2"/>
        <v>45901</v>
      </c>
      <c r="B27" s="123">
        <v>11</v>
      </c>
      <c r="C27" s="186"/>
      <c r="D27" s="187"/>
      <c r="E27" s="128" t="e">
        <f>'P&amp;I'!F41</f>
        <v>#DIV/0!</v>
      </c>
      <c r="F27" s="190"/>
      <c r="G27" s="129" t="e">
        <f>'P&amp;I'!H41</f>
        <v>#DIV/0!</v>
      </c>
      <c r="H27" s="130" t="e">
        <f>'P&amp;I'!G41</f>
        <v>#DIV/0!</v>
      </c>
      <c r="I27" s="123" t="e">
        <f t="shared" si="0"/>
        <v>#DIV/0!</v>
      </c>
    </row>
    <row r="28" spans="1:9" x14ac:dyDescent="0.25">
      <c r="A28" s="149">
        <f t="shared" si="2"/>
        <v>45992</v>
      </c>
      <c r="B28" s="123">
        <v>12</v>
      </c>
      <c r="C28" s="186"/>
      <c r="D28" s="187"/>
      <c r="E28" s="128" t="e">
        <f>'P&amp;I'!F42</f>
        <v>#DIV/0!</v>
      </c>
      <c r="F28" s="190"/>
      <c r="G28" s="129" t="e">
        <f>'P&amp;I'!H42</f>
        <v>#DIV/0!</v>
      </c>
      <c r="H28" s="130" t="e">
        <f>'P&amp;I'!G42</f>
        <v>#DIV/0!</v>
      </c>
      <c r="I28" s="123" t="e">
        <f t="shared" si="0"/>
        <v>#DIV/0!</v>
      </c>
    </row>
    <row r="29" spans="1:9" x14ac:dyDescent="0.25">
      <c r="A29" s="149">
        <f t="shared" si="2"/>
        <v>46082</v>
      </c>
      <c r="B29" s="123">
        <v>13</v>
      </c>
      <c r="C29" s="186"/>
      <c r="D29" s="187"/>
      <c r="E29" s="128" t="e">
        <f>'P&amp;I'!F43</f>
        <v>#DIV/0!</v>
      </c>
      <c r="F29" s="190"/>
      <c r="G29" s="129" t="e">
        <f>'P&amp;I'!H43</f>
        <v>#DIV/0!</v>
      </c>
      <c r="H29" s="130" t="e">
        <f>'P&amp;I'!G43</f>
        <v>#DIV/0!</v>
      </c>
      <c r="I29" s="123" t="e">
        <f t="shared" si="0"/>
        <v>#DIV/0!</v>
      </c>
    </row>
    <row r="30" spans="1:9" x14ac:dyDescent="0.25">
      <c r="A30" s="149">
        <f t="shared" si="2"/>
        <v>46174</v>
      </c>
      <c r="B30" s="123">
        <v>14</v>
      </c>
      <c r="C30" s="186"/>
      <c r="D30" s="187"/>
      <c r="E30" s="128" t="e">
        <f>'P&amp;I'!F44</f>
        <v>#DIV/0!</v>
      </c>
      <c r="F30" s="190"/>
      <c r="G30" s="129" t="e">
        <f>'P&amp;I'!H44</f>
        <v>#DIV/0!</v>
      </c>
      <c r="H30" s="130" t="e">
        <f>'P&amp;I'!G44</f>
        <v>#DIV/0!</v>
      </c>
      <c r="I30" s="123" t="e">
        <f t="shared" si="0"/>
        <v>#DIV/0!</v>
      </c>
    </row>
    <row r="31" spans="1:9" x14ac:dyDescent="0.25">
      <c r="A31" s="149">
        <f t="shared" si="2"/>
        <v>46266</v>
      </c>
      <c r="B31" s="123">
        <v>15</v>
      </c>
      <c r="C31" s="186"/>
      <c r="D31" s="187"/>
      <c r="E31" s="128" t="e">
        <f>'P&amp;I'!F45</f>
        <v>#DIV/0!</v>
      </c>
      <c r="F31" s="190"/>
      <c r="G31" s="129" t="e">
        <f>'P&amp;I'!H45</f>
        <v>#DIV/0!</v>
      </c>
      <c r="H31" s="130" t="e">
        <f>'P&amp;I'!G45</f>
        <v>#DIV/0!</v>
      </c>
      <c r="I31" s="123" t="e">
        <f t="shared" si="0"/>
        <v>#DIV/0!</v>
      </c>
    </row>
    <row r="32" spans="1:9" x14ac:dyDescent="0.25">
      <c r="A32" s="149">
        <f t="shared" si="2"/>
        <v>46357</v>
      </c>
      <c r="B32" s="123">
        <v>16</v>
      </c>
      <c r="C32" s="186"/>
      <c r="D32" s="187"/>
      <c r="E32" s="128" t="e">
        <f>'P&amp;I'!F46</f>
        <v>#DIV/0!</v>
      </c>
      <c r="F32" s="190"/>
      <c r="G32" s="129" t="e">
        <f>'P&amp;I'!H46</f>
        <v>#DIV/0!</v>
      </c>
      <c r="H32" s="130" t="e">
        <f>'P&amp;I'!G46</f>
        <v>#DIV/0!</v>
      </c>
      <c r="I32" s="123" t="e">
        <f t="shared" si="0"/>
        <v>#DIV/0!</v>
      </c>
    </row>
    <row r="33" spans="1:9" x14ac:dyDescent="0.25">
      <c r="A33" s="149">
        <f t="shared" si="2"/>
        <v>46447</v>
      </c>
      <c r="B33" s="123">
        <v>17</v>
      </c>
      <c r="C33" s="186"/>
      <c r="D33" s="187"/>
      <c r="E33" s="128" t="e">
        <f>'P&amp;I'!F47</f>
        <v>#DIV/0!</v>
      </c>
      <c r="F33" s="190"/>
      <c r="G33" s="129" t="e">
        <f>'P&amp;I'!H47</f>
        <v>#DIV/0!</v>
      </c>
      <c r="H33" s="130" t="e">
        <f>'P&amp;I'!G47</f>
        <v>#DIV/0!</v>
      </c>
      <c r="I33" s="123" t="e">
        <f t="shared" si="0"/>
        <v>#DIV/0!</v>
      </c>
    </row>
    <row r="34" spans="1:9" x14ac:dyDescent="0.25">
      <c r="A34" s="149">
        <f t="shared" si="2"/>
        <v>46539</v>
      </c>
      <c r="B34" s="123">
        <v>18</v>
      </c>
      <c r="C34" s="186"/>
      <c r="D34" s="187"/>
      <c r="E34" s="128" t="e">
        <f>'P&amp;I'!F48</f>
        <v>#DIV/0!</v>
      </c>
      <c r="F34" s="190"/>
      <c r="G34" s="129" t="e">
        <f>'P&amp;I'!H48</f>
        <v>#DIV/0!</v>
      </c>
      <c r="H34" s="130" t="e">
        <f>'P&amp;I'!G48</f>
        <v>#DIV/0!</v>
      </c>
      <c r="I34" s="123" t="e">
        <f t="shared" si="0"/>
        <v>#DIV/0!</v>
      </c>
    </row>
    <row r="35" spans="1:9" x14ac:dyDescent="0.25">
      <c r="A35" s="149">
        <f t="shared" si="2"/>
        <v>46631</v>
      </c>
      <c r="B35" s="123">
        <v>19</v>
      </c>
      <c r="C35" s="186"/>
      <c r="D35" s="187"/>
      <c r="E35" s="128" t="e">
        <f>'P&amp;I'!F49</f>
        <v>#DIV/0!</v>
      </c>
      <c r="F35" s="190"/>
      <c r="G35" s="129" t="e">
        <f>'P&amp;I'!H49</f>
        <v>#DIV/0!</v>
      </c>
      <c r="H35" s="130" t="e">
        <f>'P&amp;I'!G49</f>
        <v>#DIV/0!</v>
      </c>
      <c r="I35" s="123" t="e">
        <f t="shared" si="0"/>
        <v>#DIV/0!</v>
      </c>
    </row>
    <row r="36" spans="1:9" x14ac:dyDescent="0.25">
      <c r="A36" s="149">
        <f t="shared" si="2"/>
        <v>46722</v>
      </c>
      <c r="B36" s="123">
        <v>20</v>
      </c>
      <c r="C36" s="186"/>
      <c r="D36" s="187"/>
      <c r="E36" s="128" t="e">
        <f>'P&amp;I'!F50</f>
        <v>#DIV/0!</v>
      </c>
      <c r="F36" s="190"/>
      <c r="G36" s="129" t="e">
        <f>'P&amp;I'!H50</f>
        <v>#DIV/0!</v>
      </c>
      <c r="H36" s="130" t="e">
        <f>'P&amp;I'!G50</f>
        <v>#DIV/0!</v>
      </c>
      <c r="I36" s="123" t="e">
        <f t="shared" si="0"/>
        <v>#DIV/0!</v>
      </c>
    </row>
    <row r="37" spans="1:9" x14ac:dyDescent="0.25">
      <c r="A37" s="149">
        <f t="shared" si="2"/>
        <v>46813</v>
      </c>
      <c r="B37" s="123">
        <v>21</v>
      </c>
      <c r="C37" s="186"/>
      <c r="D37" s="187"/>
      <c r="E37" s="128" t="e">
        <f>'P&amp;I'!F51</f>
        <v>#DIV/0!</v>
      </c>
      <c r="F37" s="190"/>
      <c r="G37" s="129" t="e">
        <f>'P&amp;I'!H51</f>
        <v>#DIV/0!</v>
      </c>
      <c r="H37" s="130" t="e">
        <f>'P&amp;I'!G51</f>
        <v>#DIV/0!</v>
      </c>
      <c r="I37" s="123" t="e">
        <f t="shared" si="0"/>
        <v>#DIV/0!</v>
      </c>
    </row>
    <row r="38" spans="1:9" x14ac:dyDescent="0.25">
      <c r="A38" s="149">
        <f t="shared" si="2"/>
        <v>46905</v>
      </c>
      <c r="B38" s="123">
        <v>22</v>
      </c>
      <c r="C38" s="186"/>
      <c r="D38" s="187"/>
      <c r="E38" s="128" t="e">
        <f>'P&amp;I'!F52</f>
        <v>#DIV/0!</v>
      </c>
      <c r="F38" s="190"/>
      <c r="G38" s="129" t="e">
        <f>'P&amp;I'!H52</f>
        <v>#DIV/0!</v>
      </c>
      <c r="H38" s="130" t="e">
        <f>'P&amp;I'!G52</f>
        <v>#DIV/0!</v>
      </c>
      <c r="I38" s="123" t="e">
        <f t="shared" si="0"/>
        <v>#DIV/0!</v>
      </c>
    </row>
    <row r="39" spans="1:9" x14ac:dyDescent="0.25">
      <c r="A39" s="149">
        <f t="shared" si="2"/>
        <v>46997</v>
      </c>
      <c r="B39" s="123">
        <v>23</v>
      </c>
      <c r="C39" s="186"/>
      <c r="D39" s="187"/>
      <c r="E39" s="128" t="e">
        <f>'P&amp;I'!F53</f>
        <v>#DIV/0!</v>
      </c>
      <c r="F39" s="190"/>
      <c r="G39" s="129" t="e">
        <f>'P&amp;I'!H53</f>
        <v>#DIV/0!</v>
      </c>
      <c r="H39" s="130" t="e">
        <f>'P&amp;I'!G53</f>
        <v>#DIV/0!</v>
      </c>
      <c r="I39" s="123" t="e">
        <f t="shared" si="0"/>
        <v>#DIV/0!</v>
      </c>
    </row>
    <row r="40" spans="1:9" x14ac:dyDescent="0.25">
      <c r="A40" s="149">
        <f t="shared" si="2"/>
        <v>47088</v>
      </c>
      <c r="B40" s="123">
        <v>24</v>
      </c>
      <c r="C40" s="186"/>
      <c r="D40" s="187"/>
      <c r="E40" s="128" t="e">
        <f>'P&amp;I'!F54</f>
        <v>#DIV/0!</v>
      </c>
      <c r="F40" s="190"/>
      <c r="G40" s="129" t="e">
        <f>'P&amp;I'!H54</f>
        <v>#DIV/0!</v>
      </c>
      <c r="H40" s="130" t="e">
        <f>'P&amp;I'!G54</f>
        <v>#DIV/0!</v>
      </c>
      <c r="I40" s="123" t="e">
        <f t="shared" si="0"/>
        <v>#DIV/0!</v>
      </c>
    </row>
    <row r="41" spans="1:9" x14ac:dyDescent="0.25">
      <c r="A41" s="149">
        <f t="shared" si="2"/>
        <v>47178</v>
      </c>
      <c r="B41" s="123">
        <v>25</v>
      </c>
      <c r="C41" s="186"/>
      <c r="D41" s="187"/>
      <c r="E41" s="128" t="e">
        <f>'P&amp;I'!F55</f>
        <v>#DIV/0!</v>
      </c>
      <c r="F41" s="190"/>
      <c r="G41" s="129" t="e">
        <f>'P&amp;I'!H55</f>
        <v>#DIV/0!</v>
      </c>
      <c r="H41" s="130" t="e">
        <f>'P&amp;I'!G55</f>
        <v>#DIV/0!</v>
      </c>
      <c r="I41" s="123" t="e">
        <f t="shared" si="0"/>
        <v>#DIV/0!</v>
      </c>
    </row>
    <row r="42" spans="1:9" x14ac:dyDescent="0.25">
      <c r="A42" s="149">
        <f t="shared" si="2"/>
        <v>47270</v>
      </c>
      <c r="B42" s="123">
        <v>26</v>
      </c>
      <c r="C42" s="186"/>
      <c r="D42" s="187"/>
      <c r="E42" s="128" t="e">
        <f>'P&amp;I'!F56</f>
        <v>#DIV/0!</v>
      </c>
      <c r="F42" s="190"/>
      <c r="G42" s="129" t="e">
        <f>'P&amp;I'!H56</f>
        <v>#DIV/0!</v>
      </c>
      <c r="H42" s="130" t="e">
        <f>'P&amp;I'!G56</f>
        <v>#DIV/0!</v>
      </c>
      <c r="I42" s="123" t="e">
        <f t="shared" si="0"/>
        <v>#DIV/0!</v>
      </c>
    </row>
    <row r="43" spans="1:9" x14ac:dyDescent="0.25">
      <c r="A43" s="149">
        <f t="shared" si="2"/>
        <v>47362</v>
      </c>
      <c r="B43" s="123">
        <v>27</v>
      </c>
      <c r="C43" s="186"/>
      <c r="D43" s="187"/>
      <c r="E43" s="128" t="e">
        <f>'P&amp;I'!F57</f>
        <v>#DIV/0!</v>
      </c>
      <c r="F43" s="190"/>
      <c r="G43" s="129" t="e">
        <f>'P&amp;I'!H57</f>
        <v>#DIV/0!</v>
      </c>
      <c r="H43" s="130" t="e">
        <f>'P&amp;I'!G57</f>
        <v>#DIV/0!</v>
      </c>
      <c r="I43" s="123" t="e">
        <f t="shared" si="0"/>
        <v>#DIV/0!</v>
      </c>
    </row>
    <row r="44" spans="1:9" x14ac:dyDescent="0.25">
      <c r="A44" s="149">
        <f t="shared" si="2"/>
        <v>47453</v>
      </c>
      <c r="B44" s="123">
        <v>28</v>
      </c>
      <c r="C44" s="188"/>
      <c r="D44" s="188"/>
      <c r="E44" s="128" t="e">
        <f>'P&amp;I'!F58</f>
        <v>#DIV/0!</v>
      </c>
      <c r="F44" s="191"/>
      <c r="G44" s="129" t="e">
        <f>'P&amp;I'!H58</f>
        <v>#DIV/0!</v>
      </c>
      <c r="H44" s="130" t="e">
        <f>'P&amp;I'!G58</f>
        <v>#DIV/0!</v>
      </c>
      <c r="I44" s="123" t="e">
        <f t="shared" si="0"/>
        <v>#DIV/0!</v>
      </c>
    </row>
    <row r="45" spans="1:9" x14ac:dyDescent="0.25">
      <c r="A45" s="149">
        <f t="shared" si="2"/>
        <v>47543</v>
      </c>
      <c r="B45" s="123">
        <v>29</v>
      </c>
      <c r="C45" s="188"/>
      <c r="D45" s="188"/>
      <c r="E45" s="128" t="e">
        <f>'P&amp;I'!F59</f>
        <v>#DIV/0!</v>
      </c>
      <c r="F45" s="192"/>
      <c r="G45" s="129" t="e">
        <f>'P&amp;I'!H59</f>
        <v>#DIV/0!</v>
      </c>
      <c r="H45" s="130" t="e">
        <f>'P&amp;I'!G59</f>
        <v>#DIV/0!</v>
      </c>
      <c r="I45" s="123" t="e">
        <f t="shared" si="0"/>
        <v>#DIV/0!</v>
      </c>
    </row>
    <row r="46" spans="1:9" x14ac:dyDescent="0.25">
      <c r="A46" s="149">
        <f t="shared" si="2"/>
        <v>47635</v>
      </c>
      <c r="B46" s="123">
        <v>30</v>
      </c>
      <c r="C46" s="188"/>
      <c r="D46" s="188"/>
      <c r="E46" s="128" t="e">
        <f>'P&amp;I'!F60</f>
        <v>#DIV/0!</v>
      </c>
      <c r="F46" s="190"/>
      <c r="G46" s="129" t="e">
        <f>'P&amp;I'!H60</f>
        <v>#DIV/0!</v>
      </c>
      <c r="H46" s="130" t="e">
        <f>'P&amp;I'!G60</f>
        <v>#DIV/0!</v>
      </c>
      <c r="I46" s="123" t="e">
        <f t="shared" si="0"/>
        <v>#DIV/0!</v>
      </c>
    </row>
    <row r="47" spans="1:9" x14ac:dyDescent="0.25">
      <c r="A47" s="149">
        <f t="shared" si="2"/>
        <v>47727</v>
      </c>
      <c r="B47" s="123">
        <v>31</v>
      </c>
      <c r="C47" s="188"/>
      <c r="D47" s="188"/>
      <c r="E47" s="128" t="e">
        <f>'P&amp;I'!F61</f>
        <v>#DIV/0!</v>
      </c>
      <c r="F47" s="190"/>
      <c r="G47" s="129" t="e">
        <f>'P&amp;I'!H61</f>
        <v>#DIV/0!</v>
      </c>
      <c r="H47" s="130" t="e">
        <f>'P&amp;I'!G61</f>
        <v>#DIV/0!</v>
      </c>
      <c r="I47" s="123" t="e">
        <f t="shared" si="0"/>
        <v>#DIV/0!</v>
      </c>
    </row>
    <row r="48" spans="1:9" x14ac:dyDescent="0.25">
      <c r="A48" s="149">
        <f t="shared" si="2"/>
        <v>47818</v>
      </c>
      <c r="B48" s="123">
        <v>32</v>
      </c>
      <c r="C48" s="188"/>
      <c r="D48" s="188"/>
      <c r="E48" s="128" t="e">
        <f>'P&amp;I'!F62</f>
        <v>#DIV/0!</v>
      </c>
      <c r="F48" s="190"/>
      <c r="G48" s="129" t="e">
        <f>'P&amp;I'!H62</f>
        <v>#DIV/0!</v>
      </c>
      <c r="H48" s="130" t="e">
        <f>'P&amp;I'!G62</f>
        <v>#DIV/0!</v>
      </c>
      <c r="I48" s="123" t="e">
        <f t="shared" si="0"/>
        <v>#DIV/0!</v>
      </c>
    </row>
    <row r="49" spans="1:9" x14ac:dyDescent="0.25">
      <c r="A49" s="149">
        <f t="shared" si="2"/>
        <v>47908</v>
      </c>
      <c r="B49" s="123">
        <v>33</v>
      </c>
      <c r="C49" s="188"/>
      <c r="D49" s="188"/>
      <c r="E49" s="128" t="e">
        <f>'P&amp;I'!F63</f>
        <v>#DIV/0!</v>
      </c>
      <c r="F49" s="192"/>
      <c r="G49" s="129" t="e">
        <f>'P&amp;I'!H63</f>
        <v>#DIV/0!</v>
      </c>
      <c r="H49" s="130" t="e">
        <f>'P&amp;I'!G63</f>
        <v>#DIV/0!</v>
      </c>
      <c r="I49" s="123" t="e">
        <f t="shared" si="0"/>
        <v>#DIV/0!</v>
      </c>
    </row>
    <row r="50" spans="1:9" x14ac:dyDescent="0.25">
      <c r="A50" s="149">
        <f t="shared" si="2"/>
        <v>48000</v>
      </c>
      <c r="B50" s="123">
        <v>34</v>
      </c>
      <c r="C50" s="188"/>
      <c r="D50" s="188"/>
      <c r="E50" s="128" t="e">
        <f>'P&amp;I'!F64</f>
        <v>#DIV/0!</v>
      </c>
      <c r="F50" s="192"/>
      <c r="G50" s="129" t="e">
        <f>'P&amp;I'!H64</f>
        <v>#DIV/0!</v>
      </c>
      <c r="H50" s="130" t="e">
        <f>'P&amp;I'!G64</f>
        <v>#DIV/0!</v>
      </c>
      <c r="I50" s="123" t="e">
        <f t="shared" si="0"/>
        <v>#DIV/0!</v>
      </c>
    </row>
    <row r="51" spans="1:9" x14ac:dyDescent="0.25">
      <c r="A51" s="149">
        <f t="shared" si="2"/>
        <v>48092</v>
      </c>
      <c r="B51" s="123">
        <v>35</v>
      </c>
      <c r="C51" s="188"/>
      <c r="D51" s="188"/>
      <c r="E51" s="128" t="e">
        <f>'P&amp;I'!F65</f>
        <v>#DIV/0!</v>
      </c>
      <c r="F51" s="192"/>
      <c r="G51" s="129" t="e">
        <f>'P&amp;I'!H65</f>
        <v>#DIV/0!</v>
      </c>
      <c r="H51" s="130" t="e">
        <f>'P&amp;I'!G65</f>
        <v>#DIV/0!</v>
      </c>
      <c r="I51" s="123" t="e">
        <f t="shared" si="0"/>
        <v>#DIV/0!</v>
      </c>
    </row>
    <row r="52" spans="1:9" x14ac:dyDescent="0.25">
      <c r="A52" s="149">
        <f t="shared" si="2"/>
        <v>48183</v>
      </c>
      <c r="B52" s="123">
        <v>36</v>
      </c>
      <c r="C52" s="188"/>
      <c r="D52" s="188"/>
      <c r="E52" s="128" t="e">
        <f>'P&amp;I'!F66</f>
        <v>#DIV/0!</v>
      </c>
      <c r="F52" s="192"/>
      <c r="G52" s="129" t="e">
        <f>'P&amp;I'!H66</f>
        <v>#DIV/0!</v>
      </c>
      <c r="H52" s="130" t="e">
        <f>'P&amp;I'!G66</f>
        <v>#DIV/0!</v>
      </c>
      <c r="I52" s="123" t="e">
        <f t="shared" si="0"/>
        <v>#DIV/0!</v>
      </c>
    </row>
    <row r="53" spans="1:9" x14ac:dyDescent="0.25">
      <c r="A53" s="149">
        <f t="shared" si="2"/>
        <v>48274</v>
      </c>
      <c r="B53" s="123">
        <v>37</v>
      </c>
      <c r="C53" s="188"/>
      <c r="D53" s="188"/>
      <c r="E53" s="128" t="e">
        <f>'P&amp;I'!F67</f>
        <v>#DIV/0!</v>
      </c>
      <c r="F53" s="192"/>
      <c r="G53" s="129" t="e">
        <f>'P&amp;I'!H67</f>
        <v>#DIV/0!</v>
      </c>
      <c r="H53" s="130" t="e">
        <f>'P&amp;I'!G67</f>
        <v>#DIV/0!</v>
      </c>
      <c r="I53" s="123" t="e">
        <f t="shared" si="0"/>
        <v>#DIV/0!</v>
      </c>
    </row>
    <row r="54" spans="1:9" x14ac:dyDescent="0.25">
      <c r="A54" s="149">
        <f t="shared" si="2"/>
        <v>48366</v>
      </c>
      <c r="B54" s="123">
        <v>38</v>
      </c>
      <c r="C54" s="188"/>
      <c r="D54" s="188"/>
      <c r="E54" s="128" t="e">
        <f>'P&amp;I'!F68</f>
        <v>#DIV/0!</v>
      </c>
      <c r="F54" s="192"/>
      <c r="G54" s="129" t="e">
        <f>'P&amp;I'!H68</f>
        <v>#DIV/0!</v>
      </c>
      <c r="H54" s="130" t="e">
        <f>'P&amp;I'!G68</f>
        <v>#DIV/0!</v>
      </c>
      <c r="I54" s="123" t="e">
        <f t="shared" si="0"/>
        <v>#DIV/0!</v>
      </c>
    </row>
    <row r="55" spans="1:9" x14ac:dyDescent="0.25">
      <c r="A55" s="149">
        <f t="shared" si="2"/>
        <v>48458</v>
      </c>
      <c r="B55" s="123">
        <v>39</v>
      </c>
      <c r="C55" s="188"/>
      <c r="D55" s="188"/>
      <c r="E55" s="128" t="e">
        <f>'P&amp;I'!F69</f>
        <v>#DIV/0!</v>
      </c>
      <c r="F55" s="192"/>
      <c r="G55" s="129" t="e">
        <f>'P&amp;I'!H69</f>
        <v>#DIV/0!</v>
      </c>
      <c r="H55" s="130" t="e">
        <f>'P&amp;I'!G69</f>
        <v>#DIV/0!</v>
      </c>
      <c r="I55" s="123" t="e">
        <f t="shared" si="0"/>
        <v>#DIV/0!</v>
      </c>
    </row>
    <row r="56" spans="1:9" x14ac:dyDescent="0.25">
      <c r="A56" s="149">
        <f t="shared" si="2"/>
        <v>48549</v>
      </c>
      <c r="B56" s="123">
        <v>40</v>
      </c>
      <c r="C56" s="188"/>
      <c r="D56" s="188"/>
      <c r="E56" s="128" t="e">
        <f>'P&amp;I'!F70</f>
        <v>#DIV/0!</v>
      </c>
      <c r="F56" s="192"/>
      <c r="G56" s="129" t="e">
        <f>'P&amp;I'!H70</f>
        <v>#DIV/0!</v>
      </c>
      <c r="H56" s="130" t="e">
        <f>'P&amp;I'!G70</f>
        <v>#DIV/0!</v>
      </c>
      <c r="I56" s="123" t="e">
        <f t="shared" si="0"/>
        <v>#DIV/0!</v>
      </c>
    </row>
    <row r="57" spans="1:9" x14ac:dyDescent="0.25">
      <c r="A57" s="149">
        <f t="shared" si="2"/>
        <v>48639</v>
      </c>
      <c r="B57" s="123">
        <v>41</v>
      </c>
      <c r="C57" s="188"/>
      <c r="D57" s="188"/>
      <c r="E57" s="128" t="e">
        <f>'P&amp;I'!F71</f>
        <v>#DIV/0!</v>
      </c>
      <c r="F57" s="192"/>
      <c r="G57" s="129" t="e">
        <f>'P&amp;I'!H71</f>
        <v>#DIV/0!</v>
      </c>
      <c r="H57" s="130" t="e">
        <f>'P&amp;I'!G71</f>
        <v>#DIV/0!</v>
      </c>
      <c r="I57" s="123" t="e">
        <f t="shared" si="0"/>
        <v>#DIV/0!</v>
      </c>
    </row>
    <row r="58" spans="1:9" x14ac:dyDescent="0.25">
      <c r="A58" s="149">
        <f t="shared" si="2"/>
        <v>48731</v>
      </c>
      <c r="B58" s="123">
        <v>42</v>
      </c>
      <c r="C58" s="188"/>
      <c r="D58" s="188"/>
      <c r="E58" s="128" t="e">
        <f>'P&amp;I'!F72</f>
        <v>#DIV/0!</v>
      </c>
      <c r="F58" s="192"/>
      <c r="G58" s="129" t="e">
        <f>'P&amp;I'!H72</f>
        <v>#DIV/0!</v>
      </c>
      <c r="H58" s="130" t="e">
        <f>'P&amp;I'!G72</f>
        <v>#DIV/0!</v>
      </c>
      <c r="I58" s="123" t="e">
        <f t="shared" si="0"/>
        <v>#DIV/0!</v>
      </c>
    </row>
    <row r="59" spans="1:9" x14ac:dyDescent="0.25">
      <c r="A59" s="149">
        <f t="shared" si="2"/>
        <v>48823</v>
      </c>
      <c r="B59" s="123">
        <v>43</v>
      </c>
      <c r="C59" s="188"/>
      <c r="D59" s="188"/>
      <c r="E59" s="128" t="e">
        <f>'P&amp;I'!F73</f>
        <v>#DIV/0!</v>
      </c>
      <c r="F59" s="192"/>
      <c r="G59" s="129" t="e">
        <f>'P&amp;I'!H73</f>
        <v>#DIV/0!</v>
      </c>
      <c r="H59" s="130" t="e">
        <f>'P&amp;I'!G73</f>
        <v>#DIV/0!</v>
      </c>
      <c r="I59" s="123" t="e">
        <f t="shared" si="0"/>
        <v>#DIV/0!</v>
      </c>
    </row>
    <row r="60" spans="1:9" x14ac:dyDescent="0.25">
      <c r="A60" s="149">
        <f t="shared" si="2"/>
        <v>48914</v>
      </c>
      <c r="B60" s="123">
        <v>44</v>
      </c>
      <c r="C60" s="188"/>
      <c r="D60" s="188"/>
      <c r="E60" s="128" t="e">
        <f>'P&amp;I'!F74</f>
        <v>#DIV/0!</v>
      </c>
      <c r="F60" s="192"/>
      <c r="G60" s="129" t="e">
        <f>'P&amp;I'!H74</f>
        <v>#DIV/0!</v>
      </c>
      <c r="H60" s="130" t="e">
        <f>'P&amp;I'!G74</f>
        <v>#DIV/0!</v>
      </c>
      <c r="I60" s="123" t="e">
        <f t="shared" si="0"/>
        <v>#DIV/0!</v>
      </c>
    </row>
    <row r="61" spans="1:9" x14ac:dyDescent="0.25">
      <c r="A61" s="149">
        <f t="shared" si="2"/>
        <v>49004</v>
      </c>
      <c r="B61" s="123">
        <v>45</v>
      </c>
      <c r="C61" s="188"/>
      <c r="D61" s="188"/>
      <c r="E61" s="128" t="e">
        <f>'P&amp;I'!F75</f>
        <v>#DIV/0!</v>
      </c>
      <c r="F61" s="192"/>
      <c r="G61" s="129" t="e">
        <f>'P&amp;I'!H75</f>
        <v>#DIV/0!</v>
      </c>
      <c r="H61" s="130" t="e">
        <f>'P&amp;I'!G75</f>
        <v>#DIV/0!</v>
      </c>
      <c r="I61" s="123" t="e">
        <f t="shared" si="0"/>
        <v>#DIV/0!</v>
      </c>
    </row>
    <row r="62" spans="1:9" x14ac:dyDescent="0.25">
      <c r="A62" s="149">
        <f t="shared" si="2"/>
        <v>49096</v>
      </c>
      <c r="B62" s="123">
        <v>46</v>
      </c>
      <c r="C62" s="188"/>
      <c r="D62" s="188"/>
      <c r="E62" s="128" t="e">
        <f>'P&amp;I'!F76</f>
        <v>#DIV/0!</v>
      </c>
      <c r="F62" s="192"/>
      <c r="G62" s="129" t="e">
        <f>'P&amp;I'!H76</f>
        <v>#DIV/0!</v>
      </c>
      <c r="H62" s="130" t="e">
        <f>'P&amp;I'!G76</f>
        <v>#DIV/0!</v>
      </c>
      <c r="I62" s="123" t="e">
        <f t="shared" si="0"/>
        <v>#DIV/0!</v>
      </c>
    </row>
    <row r="63" spans="1:9" x14ac:dyDescent="0.25">
      <c r="A63" s="149">
        <f t="shared" si="2"/>
        <v>49188</v>
      </c>
      <c r="B63" s="123">
        <v>47</v>
      </c>
      <c r="C63" s="188"/>
      <c r="D63" s="188"/>
      <c r="E63" s="128" t="e">
        <f>'P&amp;I'!F77</f>
        <v>#DIV/0!</v>
      </c>
      <c r="F63" s="192"/>
      <c r="G63" s="129" t="e">
        <f>'P&amp;I'!H77</f>
        <v>#DIV/0!</v>
      </c>
      <c r="H63" s="130" t="e">
        <f>'P&amp;I'!G77</f>
        <v>#DIV/0!</v>
      </c>
      <c r="I63" s="123" t="e">
        <f t="shared" si="0"/>
        <v>#DIV/0!</v>
      </c>
    </row>
    <row r="64" spans="1:9" x14ac:dyDescent="0.25">
      <c r="A64" s="149">
        <f t="shared" si="2"/>
        <v>49279</v>
      </c>
      <c r="B64" s="123">
        <v>48</v>
      </c>
      <c r="C64" s="188"/>
      <c r="D64" s="188"/>
      <c r="E64" s="128" t="e">
        <f>'P&amp;I'!F78</f>
        <v>#DIV/0!</v>
      </c>
      <c r="F64" s="192"/>
      <c r="G64" s="129" t="e">
        <f>'P&amp;I'!H78</f>
        <v>#DIV/0!</v>
      </c>
      <c r="H64" s="130" t="e">
        <f>'P&amp;I'!G78</f>
        <v>#DIV/0!</v>
      </c>
      <c r="I64" s="123" t="e">
        <f t="shared" si="0"/>
        <v>#DIV/0!</v>
      </c>
    </row>
    <row r="65" spans="1:9" x14ac:dyDescent="0.25">
      <c r="A65" s="149">
        <f t="shared" si="2"/>
        <v>49369</v>
      </c>
      <c r="B65" s="123">
        <v>49</v>
      </c>
      <c r="C65" s="188"/>
      <c r="D65" s="188"/>
      <c r="E65" s="128" t="e">
        <f>'P&amp;I'!F79</f>
        <v>#DIV/0!</v>
      </c>
      <c r="F65" s="192"/>
      <c r="G65" s="129" t="e">
        <f>'P&amp;I'!H79</f>
        <v>#DIV/0!</v>
      </c>
      <c r="H65" s="130" t="e">
        <f>'P&amp;I'!G79</f>
        <v>#DIV/0!</v>
      </c>
      <c r="I65" s="123" t="e">
        <f t="shared" si="0"/>
        <v>#DIV/0!</v>
      </c>
    </row>
    <row r="66" spans="1:9" x14ac:dyDescent="0.25">
      <c r="A66" s="149">
        <f t="shared" si="2"/>
        <v>49461</v>
      </c>
      <c r="B66" s="123">
        <v>50</v>
      </c>
      <c r="C66" s="188"/>
      <c r="D66" s="188"/>
      <c r="E66" s="128" t="e">
        <f>'P&amp;I'!F80</f>
        <v>#DIV/0!</v>
      </c>
      <c r="F66" s="192"/>
      <c r="G66" s="129" t="e">
        <f>'P&amp;I'!H80</f>
        <v>#DIV/0!</v>
      </c>
      <c r="H66" s="130" t="e">
        <f>'P&amp;I'!G80</f>
        <v>#DIV/0!</v>
      </c>
      <c r="I66" s="123" t="e">
        <f t="shared" si="0"/>
        <v>#DIV/0!</v>
      </c>
    </row>
    <row r="67" spans="1:9" x14ac:dyDescent="0.25">
      <c r="A67" s="149">
        <f t="shared" si="2"/>
        <v>49553</v>
      </c>
      <c r="B67" s="123">
        <v>51</v>
      </c>
      <c r="C67" s="188"/>
      <c r="D67" s="188"/>
      <c r="E67" s="128" t="e">
        <f>'P&amp;I'!F81</f>
        <v>#DIV/0!</v>
      </c>
      <c r="F67" s="192"/>
      <c r="G67" s="129" t="e">
        <f>'P&amp;I'!H81</f>
        <v>#DIV/0!</v>
      </c>
      <c r="H67" s="130" t="e">
        <f>'P&amp;I'!G81</f>
        <v>#DIV/0!</v>
      </c>
      <c r="I67" s="123" t="e">
        <f t="shared" si="0"/>
        <v>#DIV/0!</v>
      </c>
    </row>
    <row r="68" spans="1:9" x14ac:dyDescent="0.25">
      <c r="A68" s="149">
        <f t="shared" si="2"/>
        <v>49644</v>
      </c>
      <c r="B68" s="123">
        <v>52</v>
      </c>
      <c r="C68" s="188"/>
      <c r="D68" s="188"/>
      <c r="E68" s="128" t="e">
        <f>'P&amp;I'!F82</f>
        <v>#DIV/0!</v>
      </c>
      <c r="F68" s="192"/>
      <c r="G68" s="129" t="e">
        <f>'P&amp;I'!H82</f>
        <v>#DIV/0!</v>
      </c>
      <c r="H68" s="130" t="e">
        <f>'P&amp;I'!G82</f>
        <v>#DIV/0!</v>
      </c>
      <c r="I68" s="123" t="e">
        <f t="shared" si="0"/>
        <v>#DIV/0!</v>
      </c>
    </row>
    <row r="69" spans="1:9" x14ac:dyDescent="0.25">
      <c r="A69" s="149">
        <f t="shared" si="2"/>
        <v>49735</v>
      </c>
      <c r="B69" s="123">
        <v>53</v>
      </c>
      <c r="C69" s="188"/>
      <c r="D69" s="188"/>
      <c r="E69" s="128" t="e">
        <f>'P&amp;I'!F83</f>
        <v>#DIV/0!</v>
      </c>
      <c r="F69" s="192"/>
      <c r="G69" s="129" t="e">
        <f>'P&amp;I'!H83</f>
        <v>#DIV/0!</v>
      </c>
      <c r="H69" s="130" t="e">
        <f>'P&amp;I'!G83</f>
        <v>#DIV/0!</v>
      </c>
      <c r="I69" s="123" t="e">
        <f t="shared" si="0"/>
        <v>#DIV/0!</v>
      </c>
    </row>
    <row r="70" spans="1:9" x14ac:dyDescent="0.25">
      <c r="A70" s="149">
        <f t="shared" si="2"/>
        <v>49827</v>
      </c>
      <c r="B70" s="123">
        <v>54</v>
      </c>
      <c r="C70" s="188"/>
      <c r="D70" s="188"/>
      <c r="E70" s="128" t="e">
        <f>'P&amp;I'!F84</f>
        <v>#DIV/0!</v>
      </c>
      <c r="F70" s="192"/>
      <c r="G70" s="129" t="e">
        <f>'P&amp;I'!H84</f>
        <v>#DIV/0!</v>
      </c>
      <c r="H70" s="130" t="e">
        <f>'P&amp;I'!G84</f>
        <v>#DIV/0!</v>
      </c>
      <c r="I70" s="123" t="e">
        <f t="shared" si="0"/>
        <v>#DIV/0!</v>
      </c>
    </row>
    <row r="71" spans="1:9" x14ac:dyDescent="0.25">
      <c r="A71" s="149">
        <f t="shared" si="2"/>
        <v>49919</v>
      </c>
      <c r="B71" s="123">
        <v>55</v>
      </c>
      <c r="C71" s="188"/>
      <c r="D71" s="188"/>
      <c r="E71" s="128" t="e">
        <f>'P&amp;I'!F85</f>
        <v>#DIV/0!</v>
      </c>
      <c r="F71" s="192"/>
      <c r="G71" s="129" t="e">
        <f>'P&amp;I'!H85</f>
        <v>#DIV/0!</v>
      </c>
      <c r="H71" s="130" t="e">
        <f>'P&amp;I'!G85</f>
        <v>#DIV/0!</v>
      </c>
      <c r="I71" s="123" t="e">
        <f t="shared" si="0"/>
        <v>#DIV/0!</v>
      </c>
    </row>
    <row r="72" spans="1:9" x14ac:dyDescent="0.25">
      <c r="A72" s="149">
        <f t="shared" si="2"/>
        <v>50010</v>
      </c>
      <c r="B72" s="123">
        <v>56</v>
      </c>
      <c r="C72" s="188"/>
      <c r="D72" s="188"/>
      <c r="E72" s="128" t="e">
        <f>'P&amp;I'!F86</f>
        <v>#DIV/0!</v>
      </c>
      <c r="F72" s="192"/>
      <c r="G72" s="129" t="e">
        <f>'P&amp;I'!H86</f>
        <v>#DIV/0!</v>
      </c>
      <c r="H72" s="130" t="e">
        <f>'P&amp;I'!G86</f>
        <v>#DIV/0!</v>
      </c>
      <c r="I72" s="123" t="e">
        <f t="shared" si="0"/>
        <v>#DIV/0!</v>
      </c>
    </row>
    <row r="73" spans="1:9" x14ac:dyDescent="0.25">
      <c r="A73" s="149">
        <f t="shared" si="2"/>
        <v>50100</v>
      </c>
      <c r="B73" s="123">
        <v>57</v>
      </c>
      <c r="C73" s="188"/>
      <c r="D73" s="188"/>
      <c r="E73" s="128" t="e">
        <f>'P&amp;I'!F87</f>
        <v>#DIV/0!</v>
      </c>
      <c r="F73" s="192"/>
      <c r="G73" s="129" t="e">
        <f>'P&amp;I'!H87</f>
        <v>#DIV/0!</v>
      </c>
      <c r="H73" s="130" t="e">
        <f>'P&amp;I'!G87</f>
        <v>#DIV/0!</v>
      </c>
      <c r="I73" s="123" t="e">
        <f t="shared" si="0"/>
        <v>#DIV/0!</v>
      </c>
    </row>
    <row r="74" spans="1:9" x14ac:dyDescent="0.25">
      <c r="A74" s="149">
        <f t="shared" si="2"/>
        <v>50192</v>
      </c>
      <c r="B74" s="123">
        <v>58</v>
      </c>
      <c r="C74" s="188"/>
      <c r="D74" s="188"/>
      <c r="E74" s="128" t="e">
        <f>'P&amp;I'!F88</f>
        <v>#DIV/0!</v>
      </c>
      <c r="F74" s="192"/>
      <c r="G74" s="129" t="e">
        <f>'P&amp;I'!H88</f>
        <v>#DIV/0!</v>
      </c>
      <c r="H74" s="130" t="e">
        <f>'P&amp;I'!G88</f>
        <v>#DIV/0!</v>
      </c>
      <c r="I74" s="123" t="e">
        <f t="shared" si="0"/>
        <v>#DIV/0!</v>
      </c>
    </row>
    <row r="75" spans="1:9" x14ac:dyDescent="0.25">
      <c r="A75" s="149">
        <f t="shared" si="2"/>
        <v>50284</v>
      </c>
      <c r="B75" s="123">
        <v>59</v>
      </c>
      <c r="C75" s="188"/>
      <c r="D75" s="188"/>
      <c r="E75" s="128" t="e">
        <f>'P&amp;I'!F89</f>
        <v>#DIV/0!</v>
      </c>
      <c r="F75" s="192"/>
      <c r="G75" s="129" t="e">
        <f>'P&amp;I'!H89</f>
        <v>#DIV/0!</v>
      </c>
      <c r="H75" s="130" t="e">
        <f>'P&amp;I'!G89</f>
        <v>#DIV/0!</v>
      </c>
      <c r="I75" s="123" t="e">
        <f t="shared" si="0"/>
        <v>#DIV/0!</v>
      </c>
    </row>
    <row r="76" spans="1:9" x14ac:dyDescent="0.25">
      <c r="A76" s="149">
        <f t="shared" si="2"/>
        <v>50375</v>
      </c>
      <c r="B76" s="123">
        <v>60</v>
      </c>
      <c r="C76" s="188"/>
      <c r="D76" s="188"/>
      <c r="E76" s="128" t="e">
        <f>'P&amp;I'!F90</f>
        <v>#DIV/0!</v>
      </c>
      <c r="F76" s="192"/>
      <c r="G76" s="129" t="e">
        <f>'P&amp;I'!H90</f>
        <v>#DIV/0!</v>
      </c>
      <c r="H76" s="130" t="e">
        <f>'P&amp;I'!G90</f>
        <v>#DIV/0!</v>
      </c>
      <c r="I76" s="123" t="e">
        <f t="shared" si="0"/>
        <v>#DIV/0!</v>
      </c>
    </row>
    <row r="77" spans="1:9" x14ac:dyDescent="0.25">
      <c r="A77" s="149">
        <f t="shared" si="2"/>
        <v>50465</v>
      </c>
      <c r="B77" s="123">
        <v>61</v>
      </c>
      <c r="C77" s="188"/>
      <c r="D77" s="188"/>
      <c r="E77" s="128" t="e">
        <f>'P&amp;I'!F91</f>
        <v>#DIV/0!</v>
      </c>
      <c r="F77" s="192"/>
      <c r="G77" s="129" t="e">
        <f>'P&amp;I'!H91</f>
        <v>#DIV/0!</v>
      </c>
      <c r="H77" s="130" t="e">
        <f>'P&amp;I'!G91</f>
        <v>#DIV/0!</v>
      </c>
      <c r="I77" s="123" t="e">
        <f t="shared" si="0"/>
        <v>#DIV/0!</v>
      </c>
    </row>
    <row r="78" spans="1:9" x14ac:dyDescent="0.25">
      <c r="A78" s="149">
        <f t="shared" si="2"/>
        <v>50557</v>
      </c>
      <c r="B78" s="123">
        <v>62</v>
      </c>
      <c r="C78" s="188"/>
      <c r="D78" s="188"/>
      <c r="E78" s="128" t="e">
        <f>'P&amp;I'!F92</f>
        <v>#DIV/0!</v>
      </c>
      <c r="F78" s="192"/>
      <c r="G78" s="129" t="e">
        <f>'P&amp;I'!H92</f>
        <v>#DIV/0!</v>
      </c>
      <c r="H78" s="130" t="e">
        <f>'P&amp;I'!G92</f>
        <v>#DIV/0!</v>
      </c>
      <c r="I78" s="123" t="e">
        <f t="shared" si="0"/>
        <v>#DIV/0!</v>
      </c>
    </row>
    <row r="79" spans="1:9" x14ac:dyDescent="0.25">
      <c r="A79" s="149">
        <f t="shared" si="2"/>
        <v>50649</v>
      </c>
      <c r="B79" s="123">
        <v>63</v>
      </c>
      <c r="C79" s="188"/>
      <c r="D79" s="188"/>
      <c r="E79" s="128" t="e">
        <f>'P&amp;I'!F93</f>
        <v>#DIV/0!</v>
      </c>
      <c r="F79" s="192"/>
      <c r="G79" s="129" t="e">
        <f>'P&amp;I'!H93</f>
        <v>#DIV/0!</v>
      </c>
      <c r="H79" s="130" t="e">
        <f>'P&amp;I'!G93</f>
        <v>#DIV/0!</v>
      </c>
      <c r="I79" s="123" t="e">
        <f t="shared" si="0"/>
        <v>#DIV/0!</v>
      </c>
    </row>
    <row r="80" spans="1:9" x14ac:dyDescent="0.25">
      <c r="A80" s="149">
        <f t="shared" si="2"/>
        <v>50740</v>
      </c>
      <c r="B80" s="123">
        <v>64</v>
      </c>
      <c r="C80" s="188"/>
      <c r="D80" s="188"/>
      <c r="E80" s="128" t="e">
        <f>'P&amp;I'!F94</f>
        <v>#DIV/0!</v>
      </c>
      <c r="F80" s="192"/>
      <c r="G80" s="129" t="e">
        <f>'P&amp;I'!H94</f>
        <v>#DIV/0!</v>
      </c>
      <c r="H80" s="130" t="e">
        <f>'P&amp;I'!G94</f>
        <v>#DIV/0!</v>
      </c>
      <c r="I80" s="123" t="e">
        <f t="shared" si="0"/>
        <v>#DIV/0!</v>
      </c>
    </row>
    <row r="81" spans="1:9" x14ac:dyDescent="0.25">
      <c r="A81" s="149">
        <f t="shared" si="2"/>
        <v>50830</v>
      </c>
      <c r="B81" s="123">
        <v>65</v>
      </c>
      <c r="C81" s="188"/>
      <c r="D81" s="188"/>
      <c r="E81" s="128" t="e">
        <f>'P&amp;I'!F95</f>
        <v>#DIV/0!</v>
      </c>
      <c r="F81" s="192"/>
      <c r="G81" s="129" t="e">
        <f>'P&amp;I'!H95</f>
        <v>#DIV/0!</v>
      </c>
      <c r="H81" s="130" t="e">
        <f>'P&amp;I'!G95</f>
        <v>#DIV/0!</v>
      </c>
      <c r="I81" s="123" t="e">
        <f t="shared" si="0"/>
        <v>#DIV/0!</v>
      </c>
    </row>
    <row r="82" spans="1:9" x14ac:dyDescent="0.25">
      <c r="A82" s="149">
        <f t="shared" si="2"/>
        <v>50922</v>
      </c>
      <c r="B82" s="123">
        <v>66</v>
      </c>
      <c r="C82" s="188"/>
      <c r="D82" s="188"/>
      <c r="E82" s="128" t="e">
        <f>'P&amp;I'!F96</f>
        <v>#DIV/0!</v>
      </c>
      <c r="F82" s="192"/>
      <c r="G82" s="129" t="e">
        <f>'P&amp;I'!H96</f>
        <v>#DIV/0!</v>
      </c>
      <c r="H82" s="130" t="e">
        <f>'P&amp;I'!G96</f>
        <v>#DIV/0!</v>
      </c>
      <c r="I82" s="123" t="e">
        <f t="shared" ref="I82:I96" si="3">+I81-G82</f>
        <v>#DIV/0!</v>
      </c>
    </row>
    <row r="83" spans="1:9" x14ac:dyDescent="0.25">
      <c r="A83" s="149">
        <f t="shared" si="2"/>
        <v>51014</v>
      </c>
      <c r="B83" s="123">
        <v>67</v>
      </c>
      <c r="C83" s="188"/>
      <c r="D83" s="188"/>
      <c r="E83" s="128" t="e">
        <f>'P&amp;I'!F97</f>
        <v>#DIV/0!</v>
      </c>
      <c r="F83" s="192"/>
      <c r="G83" s="129" t="e">
        <f>'P&amp;I'!H97</f>
        <v>#DIV/0!</v>
      </c>
      <c r="H83" s="130" t="e">
        <f>'P&amp;I'!G97</f>
        <v>#DIV/0!</v>
      </c>
      <c r="I83" s="123" t="e">
        <f t="shared" si="3"/>
        <v>#DIV/0!</v>
      </c>
    </row>
    <row r="84" spans="1:9" x14ac:dyDescent="0.25">
      <c r="A84" s="149">
        <f t="shared" si="2"/>
        <v>51105</v>
      </c>
      <c r="B84" s="123">
        <v>68</v>
      </c>
      <c r="C84" s="188"/>
      <c r="D84" s="188"/>
      <c r="E84" s="128" t="e">
        <f>'P&amp;I'!F98</f>
        <v>#DIV/0!</v>
      </c>
      <c r="F84" s="192"/>
      <c r="G84" s="129" t="e">
        <f>'P&amp;I'!H98</f>
        <v>#DIV/0!</v>
      </c>
      <c r="H84" s="130" t="e">
        <f>'P&amp;I'!G98</f>
        <v>#DIV/0!</v>
      </c>
      <c r="I84" s="123" t="e">
        <f t="shared" si="3"/>
        <v>#DIV/0!</v>
      </c>
    </row>
    <row r="85" spans="1:9" x14ac:dyDescent="0.25">
      <c r="A85" s="149">
        <f t="shared" si="2"/>
        <v>51196</v>
      </c>
      <c r="B85" s="123">
        <v>69</v>
      </c>
      <c r="C85" s="188"/>
      <c r="D85" s="188"/>
      <c r="E85" s="128" t="e">
        <f>'P&amp;I'!F99</f>
        <v>#DIV/0!</v>
      </c>
      <c r="F85" s="192"/>
      <c r="G85" s="129" t="e">
        <f>'P&amp;I'!H99</f>
        <v>#DIV/0!</v>
      </c>
      <c r="H85" s="130" t="e">
        <f>'P&amp;I'!G99</f>
        <v>#DIV/0!</v>
      </c>
      <c r="I85" s="123" t="e">
        <f t="shared" si="3"/>
        <v>#DIV/0!</v>
      </c>
    </row>
    <row r="86" spans="1:9" x14ac:dyDescent="0.25">
      <c r="A86" s="149">
        <f t="shared" si="2"/>
        <v>51288</v>
      </c>
      <c r="B86" s="123">
        <v>70</v>
      </c>
      <c r="C86" s="188"/>
      <c r="D86" s="188"/>
      <c r="E86" s="128" t="e">
        <f>'P&amp;I'!F100</f>
        <v>#DIV/0!</v>
      </c>
      <c r="F86" s="192"/>
      <c r="G86" s="129" t="e">
        <f>'P&amp;I'!H100</f>
        <v>#DIV/0!</v>
      </c>
      <c r="H86" s="130" t="e">
        <f>'P&amp;I'!G100</f>
        <v>#DIV/0!</v>
      </c>
      <c r="I86" s="123" t="e">
        <f t="shared" si="3"/>
        <v>#DIV/0!</v>
      </c>
    </row>
    <row r="87" spans="1:9" x14ac:dyDescent="0.25">
      <c r="A87" s="149">
        <f t="shared" si="2"/>
        <v>51380</v>
      </c>
      <c r="B87" s="123">
        <v>71</v>
      </c>
      <c r="C87" s="188"/>
      <c r="D87" s="188"/>
      <c r="E87" s="128" t="e">
        <f>'P&amp;I'!F101</f>
        <v>#DIV/0!</v>
      </c>
      <c r="F87" s="192"/>
      <c r="G87" s="129" t="e">
        <f>'P&amp;I'!H101</f>
        <v>#DIV/0!</v>
      </c>
      <c r="H87" s="130" t="e">
        <f>'P&amp;I'!G101</f>
        <v>#DIV/0!</v>
      </c>
      <c r="I87" s="123" t="e">
        <f t="shared" si="3"/>
        <v>#DIV/0!</v>
      </c>
    </row>
    <row r="88" spans="1:9" x14ac:dyDescent="0.25">
      <c r="A88" s="149">
        <f t="shared" si="2"/>
        <v>51471</v>
      </c>
      <c r="B88" s="123">
        <v>72</v>
      </c>
      <c r="C88" s="188"/>
      <c r="D88" s="188"/>
      <c r="E88" s="128" t="e">
        <f>'P&amp;I'!F102</f>
        <v>#DIV/0!</v>
      </c>
      <c r="F88" s="192"/>
      <c r="G88" s="129" t="e">
        <f>'P&amp;I'!H102</f>
        <v>#DIV/0!</v>
      </c>
      <c r="H88" s="130" t="e">
        <f>'P&amp;I'!G102</f>
        <v>#DIV/0!</v>
      </c>
      <c r="I88" s="123" t="e">
        <f t="shared" si="3"/>
        <v>#DIV/0!</v>
      </c>
    </row>
    <row r="89" spans="1:9" x14ac:dyDescent="0.25">
      <c r="A89" s="149">
        <f t="shared" ref="A89:A96" si="4">DATE(YEAR(A85)+1,MONTH(A85),DAY(A85))</f>
        <v>51561</v>
      </c>
      <c r="B89" s="123">
        <v>73</v>
      </c>
      <c r="C89" s="188"/>
      <c r="D89" s="188"/>
      <c r="E89" s="128" t="e">
        <f>'P&amp;I'!F103</f>
        <v>#DIV/0!</v>
      </c>
      <c r="F89" s="192"/>
      <c r="G89" s="129" t="e">
        <f>'P&amp;I'!H103</f>
        <v>#DIV/0!</v>
      </c>
      <c r="H89" s="130" t="e">
        <f>'P&amp;I'!G103</f>
        <v>#DIV/0!</v>
      </c>
      <c r="I89" s="123" t="e">
        <f t="shared" si="3"/>
        <v>#DIV/0!</v>
      </c>
    </row>
    <row r="90" spans="1:9" x14ac:dyDescent="0.25">
      <c r="A90" s="149">
        <f t="shared" si="4"/>
        <v>51653</v>
      </c>
      <c r="B90" s="123">
        <v>74</v>
      </c>
      <c r="C90" s="188"/>
      <c r="D90" s="188"/>
      <c r="E90" s="128" t="e">
        <f>'P&amp;I'!F104</f>
        <v>#DIV/0!</v>
      </c>
      <c r="F90" s="192"/>
      <c r="G90" s="129" t="e">
        <f>'P&amp;I'!H104</f>
        <v>#DIV/0!</v>
      </c>
      <c r="H90" s="130" t="e">
        <f>'P&amp;I'!G104</f>
        <v>#DIV/0!</v>
      </c>
      <c r="I90" s="123" t="e">
        <f t="shared" si="3"/>
        <v>#DIV/0!</v>
      </c>
    </row>
    <row r="91" spans="1:9" x14ac:dyDescent="0.25">
      <c r="A91" s="149">
        <f t="shared" si="4"/>
        <v>51745</v>
      </c>
      <c r="B91" s="123">
        <v>75</v>
      </c>
      <c r="C91" s="188"/>
      <c r="D91" s="188"/>
      <c r="E91" s="128" t="e">
        <f>'P&amp;I'!F105</f>
        <v>#DIV/0!</v>
      </c>
      <c r="F91" s="192"/>
      <c r="G91" s="129" t="e">
        <f>'P&amp;I'!H105</f>
        <v>#DIV/0!</v>
      </c>
      <c r="H91" s="130" t="e">
        <f>'P&amp;I'!G105</f>
        <v>#DIV/0!</v>
      </c>
      <c r="I91" s="123" t="e">
        <f t="shared" si="3"/>
        <v>#DIV/0!</v>
      </c>
    </row>
    <row r="92" spans="1:9" x14ac:dyDescent="0.25">
      <c r="A92" s="149">
        <f t="shared" si="4"/>
        <v>51836</v>
      </c>
      <c r="B92" s="123">
        <v>76</v>
      </c>
      <c r="C92" s="188"/>
      <c r="D92" s="188"/>
      <c r="E92" s="128" t="e">
        <f>'P&amp;I'!F106</f>
        <v>#DIV/0!</v>
      </c>
      <c r="F92" s="192"/>
      <c r="G92" s="129" t="e">
        <f>'P&amp;I'!H106</f>
        <v>#DIV/0!</v>
      </c>
      <c r="H92" s="130" t="e">
        <f>'P&amp;I'!G106</f>
        <v>#DIV/0!</v>
      </c>
      <c r="I92" s="123" t="e">
        <f t="shared" si="3"/>
        <v>#DIV/0!</v>
      </c>
    </row>
    <row r="93" spans="1:9" x14ac:dyDescent="0.25">
      <c r="A93" s="149">
        <f t="shared" si="4"/>
        <v>51926</v>
      </c>
      <c r="B93" s="123">
        <v>77</v>
      </c>
      <c r="C93" s="188"/>
      <c r="D93" s="188"/>
      <c r="E93" s="128" t="e">
        <f>'P&amp;I'!F107</f>
        <v>#DIV/0!</v>
      </c>
      <c r="F93" s="192"/>
      <c r="G93" s="129" t="e">
        <f>'P&amp;I'!H107</f>
        <v>#DIV/0!</v>
      </c>
      <c r="H93" s="130" t="e">
        <f>'P&amp;I'!G107</f>
        <v>#DIV/0!</v>
      </c>
      <c r="I93" s="123" t="e">
        <f t="shared" si="3"/>
        <v>#DIV/0!</v>
      </c>
    </row>
    <row r="94" spans="1:9" x14ac:dyDescent="0.25">
      <c r="A94" s="149">
        <f t="shared" si="4"/>
        <v>52018</v>
      </c>
      <c r="B94" s="123">
        <v>78</v>
      </c>
      <c r="C94" s="188"/>
      <c r="D94" s="188"/>
      <c r="E94" s="128" t="e">
        <f>'P&amp;I'!F108</f>
        <v>#DIV/0!</v>
      </c>
      <c r="F94" s="192"/>
      <c r="G94" s="129" t="e">
        <f>'P&amp;I'!H108</f>
        <v>#DIV/0!</v>
      </c>
      <c r="H94" s="130" t="e">
        <f>'P&amp;I'!G108</f>
        <v>#DIV/0!</v>
      </c>
      <c r="I94" s="123" t="e">
        <f t="shared" si="3"/>
        <v>#DIV/0!</v>
      </c>
    </row>
    <row r="95" spans="1:9" x14ac:dyDescent="0.25">
      <c r="A95" s="149">
        <f t="shared" si="4"/>
        <v>52110</v>
      </c>
      <c r="B95" s="123">
        <v>79</v>
      </c>
      <c r="C95" s="188"/>
      <c r="D95" s="188"/>
      <c r="E95" s="128" t="e">
        <f>'P&amp;I'!F109</f>
        <v>#DIV/0!</v>
      </c>
      <c r="F95" s="192"/>
      <c r="G95" s="129" t="e">
        <f>'P&amp;I'!H109</f>
        <v>#DIV/0!</v>
      </c>
      <c r="H95" s="130" t="e">
        <f>'P&amp;I'!G109</f>
        <v>#DIV/0!</v>
      </c>
      <c r="I95" s="123" t="e">
        <f t="shared" si="3"/>
        <v>#DIV/0!</v>
      </c>
    </row>
    <row r="96" spans="1:9" x14ac:dyDescent="0.25">
      <c r="A96" s="149">
        <f t="shared" si="4"/>
        <v>52201</v>
      </c>
      <c r="B96" s="123">
        <v>80</v>
      </c>
      <c r="C96" s="188"/>
      <c r="D96" s="188"/>
      <c r="E96" s="128" t="e">
        <f>'P&amp;I'!F110</f>
        <v>#DIV/0!</v>
      </c>
      <c r="F96" s="192"/>
      <c r="G96" s="129" t="e">
        <f>'P&amp;I'!H110</f>
        <v>#DIV/0!</v>
      </c>
      <c r="H96" s="130" t="e">
        <f>'P&amp;I'!G110</f>
        <v>#DIV/0!</v>
      </c>
      <c r="I96" s="123" t="e">
        <f t="shared" si="3"/>
        <v>#DIV/0!</v>
      </c>
    </row>
    <row r="97" spans="1:9" ht="13.8" thickBot="1" x14ac:dyDescent="0.3">
      <c r="E97" s="131" t="e">
        <f>SUM(E17:E96)</f>
        <v>#DIV/0!</v>
      </c>
      <c r="F97" s="131">
        <f>SUM(F17:F96)</f>
        <v>0</v>
      </c>
      <c r="G97" s="131" t="e">
        <f>SUM(G17:G96)</f>
        <v>#DIV/0!</v>
      </c>
      <c r="H97" s="131" t="e">
        <f>SUM(H17:H96)</f>
        <v>#DIV/0!</v>
      </c>
      <c r="I97" s="113"/>
    </row>
    <row r="98" spans="1:9" ht="13.8" thickTop="1" x14ac:dyDescent="0.25">
      <c r="E98" s="132"/>
      <c r="F98" s="132"/>
      <c r="I98" s="113"/>
    </row>
    <row r="99" spans="1:9" x14ac:dyDescent="0.25">
      <c r="E99" s="132"/>
      <c r="G99" s="132"/>
      <c r="H99" s="113"/>
      <c r="I99" s="113"/>
    </row>
    <row r="100" spans="1:9" x14ac:dyDescent="0.25">
      <c r="A100" s="115" t="s">
        <v>35</v>
      </c>
      <c r="B100" s="133" t="s">
        <v>44</v>
      </c>
      <c r="C100" s="133" t="s">
        <v>108</v>
      </c>
      <c r="D100" s="115" t="s">
        <v>44</v>
      </c>
      <c r="E100" s="115" t="s">
        <v>109</v>
      </c>
      <c r="F100" s="134" t="s">
        <v>43</v>
      </c>
      <c r="G100" s="115" t="s">
        <v>44</v>
      </c>
      <c r="H100" s="135" t="s">
        <v>110</v>
      </c>
    </row>
    <row r="101" spans="1:9" x14ac:dyDescent="0.25">
      <c r="A101" s="125" t="s">
        <v>111</v>
      </c>
      <c r="B101" s="125" t="s">
        <v>112</v>
      </c>
      <c r="C101" s="136" t="s">
        <v>113</v>
      </c>
      <c r="D101" s="126" t="s">
        <v>25</v>
      </c>
      <c r="E101" s="127" t="s">
        <v>25</v>
      </c>
      <c r="F101" s="127" t="s">
        <v>111</v>
      </c>
      <c r="G101" s="127" t="s">
        <v>111</v>
      </c>
      <c r="H101" s="125" t="s">
        <v>37</v>
      </c>
    </row>
    <row r="102" spans="1:9" ht="13.8" thickBot="1" x14ac:dyDescent="0.3">
      <c r="A102" s="137"/>
      <c r="B102" s="137">
        <f ca="1">IF(A102&gt;0,(TODAY()+61),0)</f>
        <v>0</v>
      </c>
      <c r="C102" s="138">
        <f ca="1">+B102-A102</f>
        <v>0</v>
      </c>
      <c r="D102" s="139"/>
      <c r="E102" s="140">
        <f>+D102/365</f>
        <v>0</v>
      </c>
      <c r="F102" s="121">
        <f>IF(A102&gt;0,LOOKUP(A102,A17:A96,E17:E96),0)</f>
        <v>0</v>
      </c>
      <c r="G102" s="141">
        <f ca="1">+F102*E102*C102</f>
        <v>0</v>
      </c>
      <c r="H102" s="113">
        <f>IF(F102&gt;0,(G97-B129),0)</f>
        <v>0</v>
      </c>
    </row>
    <row r="103" spans="1:9" ht="13.8" thickBot="1" x14ac:dyDescent="0.3">
      <c r="C103" s="119"/>
      <c r="D103" s="115"/>
      <c r="E103" s="81"/>
      <c r="F103" s="142" t="s">
        <v>114</v>
      </c>
      <c r="G103" s="143">
        <f ca="1">SUM(F102:G102)</f>
        <v>0</v>
      </c>
    </row>
    <row r="104" spans="1:9" x14ac:dyDescent="0.25">
      <c r="C104" s="119"/>
      <c r="D104" s="115"/>
      <c r="E104" s="81"/>
      <c r="F104" s="81"/>
      <c r="G104" s="144"/>
    </row>
    <row r="105" spans="1:9" x14ac:dyDescent="0.25">
      <c r="A105" s="145" t="s">
        <v>115</v>
      </c>
    </row>
    <row r="106" spans="1:9" x14ac:dyDescent="0.25">
      <c r="A106" s="135" t="s">
        <v>116</v>
      </c>
      <c r="C106" s="135" t="s">
        <v>117</v>
      </c>
      <c r="D106" s="135" t="s">
        <v>118</v>
      </c>
      <c r="E106" s="135" t="s">
        <v>118</v>
      </c>
      <c r="G106" s="135" t="s">
        <v>119</v>
      </c>
    </row>
    <row r="107" spans="1:9" x14ac:dyDescent="0.25">
      <c r="A107" s="127" t="s">
        <v>119</v>
      </c>
      <c r="B107" s="127" t="s">
        <v>37</v>
      </c>
      <c r="C107" s="127" t="s">
        <v>120</v>
      </c>
      <c r="D107" s="127" t="s">
        <v>121</v>
      </c>
      <c r="E107" s="127" t="s">
        <v>122</v>
      </c>
      <c r="F107" s="127" t="s">
        <v>123</v>
      </c>
      <c r="G107" s="127" t="s">
        <v>36</v>
      </c>
    </row>
    <row r="108" spans="1:9" x14ac:dyDescent="0.25">
      <c r="A108" s="150">
        <f>DATE(YEAR(A17),12,31)</f>
        <v>45291</v>
      </c>
      <c r="B108" s="113">
        <f>SUMIF($C$17:$C$96,"&lt;"&amp;A108,$G$17:$G$96)</f>
        <v>0</v>
      </c>
      <c r="C108" s="113">
        <f>SUMIF($C$17:$C$96,"&lt;"&amp;A108,$H$17:$H$96)</f>
        <v>0</v>
      </c>
      <c r="D108" s="113"/>
      <c r="E108" s="113">
        <v>0</v>
      </c>
      <c r="F108" s="113">
        <f>+B108+C108+D108</f>
        <v>0</v>
      </c>
      <c r="G108" s="113"/>
    </row>
    <row r="109" spans="1:9" x14ac:dyDescent="0.25">
      <c r="A109" s="150">
        <f>DATE(YEAR(A108)+1,12,31)</f>
        <v>45657</v>
      </c>
      <c r="B109" s="113" t="e">
        <f t="shared" ref="B109:B128" si="5">SUMPRODUCT(($C$17:$C$96&gt;A108)*($C$17:$C$96&lt;=A109),$G$17:$G$96)</f>
        <v>#DIV/0!</v>
      </c>
      <c r="C109" s="113" t="e">
        <f t="shared" ref="C109:C128" si="6">SUMPRODUCT(($C$17:$C$96&gt;A108)*($C$17:$C$96&lt;=A109),$H$17:$H$96)</f>
        <v>#DIV/0!</v>
      </c>
      <c r="D109" s="113"/>
      <c r="E109" s="113">
        <v>0</v>
      </c>
      <c r="F109" s="113" t="e">
        <f>+B109+C109+D109</f>
        <v>#DIV/0!</v>
      </c>
      <c r="G109" s="113"/>
    </row>
    <row r="110" spans="1:9" x14ac:dyDescent="0.25">
      <c r="A110" s="150">
        <f t="shared" ref="A110:A128" si="7">DATE(YEAR(A109)+1,12,31)</f>
        <v>46022</v>
      </c>
      <c r="B110" s="113" t="e">
        <f t="shared" si="5"/>
        <v>#DIV/0!</v>
      </c>
      <c r="C110" s="113" t="e">
        <f t="shared" si="6"/>
        <v>#DIV/0!</v>
      </c>
      <c r="D110" s="113"/>
      <c r="E110" s="113">
        <v>0</v>
      </c>
      <c r="F110" s="113" t="e">
        <f t="shared" ref="F110:F128" si="8">+B110+C110+D110</f>
        <v>#DIV/0!</v>
      </c>
      <c r="G110" s="113"/>
    </row>
    <row r="111" spans="1:9" x14ac:dyDescent="0.25">
      <c r="A111" s="150">
        <f t="shared" si="7"/>
        <v>46387</v>
      </c>
      <c r="B111" s="113" t="e">
        <f t="shared" si="5"/>
        <v>#DIV/0!</v>
      </c>
      <c r="C111" s="113" t="e">
        <f t="shared" si="6"/>
        <v>#DIV/0!</v>
      </c>
      <c r="D111" s="113"/>
      <c r="E111" s="113">
        <v>0</v>
      </c>
      <c r="F111" s="113" t="e">
        <f t="shared" si="8"/>
        <v>#DIV/0!</v>
      </c>
      <c r="G111" s="113"/>
    </row>
    <row r="112" spans="1:9" x14ac:dyDescent="0.25">
      <c r="A112" s="150">
        <f t="shared" si="7"/>
        <v>46752</v>
      </c>
      <c r="B112" s="113" t="e">
        <f t="shared" si="5"/>
        <v>#DIV/0!</v>
      </c>
      <c r="C112" s="113" t="e">
        <f t="shared" si="6"/>
        <v>#DIV/0!</v>
      </c>
      <c r="D112" s="113"/>
      <c r="E112" s="113">
        <v>0</v>
      </c>
      <c r="F112" s="113" t="e">
        <f t="shared" si="8"/>
        <v>#DIV/0!</v>
      </c>
      <c r="G112" s="113"/>
    </row>
    <row r="113" spans="1:7" x14ac:dyDescent="0.25">
      <c r="A113" s="150">
        <f t="shared" si="7"/>
        <v>47118</v>
      </c>
      <c r="B113" s="113" t="e">
        <f t="shared" si="5"/>
        <v>#DIV/0!</v>
      </c>
      <c r="C113" s="113" t="e">
        <f t="shared" si="6"/>
        <v>#DIV/0!</v>
      </c>
      <c r="D113" s="113"/>
      <c r="E113" s="113">
        <v>0</v>
      </c>
      <c r="F113" s="113" t="e">
        <f t="shared" si="8"/>
        <v>#DIV/0!</v>
      </c>
      <c r="G113" s="113"/>
    </row>
    <row r="114" spans="1:7" x14ac:dyDescent="0.25">
      <c r="A114" s="150">
        <f t="shared" si="7"/>
        <v>47483</v>
      </c>
      <c r="B114" s="113" t="e">
        <f t="shared" si="5"/>
        <v>#DIV/0!</v>
      </c>
      <c r="C114" s="113" t="e">
        <f t="shared" si="6"/>
        <v>#DIV/0!</v>
      </c>
      <c r="D114" s="113"/>
      <c r="E114" s="113">
        <v>0</v>
      </c>
      <c r="F114" s="113" t="e">
        <f t="shared" si="8"/>
        <v>#DIV/0!</v>
      </c>
      <c r="G114" s="113"/>
    </row>
    <row r="115" spans="1:7" x14ac:dyDescent="0.25">
      <c r="A115" s="150">
        <f t="shared" si="7"/>
        <v>47848</v>
      </c>
      <c r="B115" s="113" t="e">
        <f t="shared" si="5"/>
        <v>#DIV/0!</v>
      </c>
      <c r="C115" s="113" t="e">
        <f t="shared" si="6"/>
        <v>#DIV/0!</v>
      </c>
      <c r="D115" s="113"/>
      <c r="E115" s="113">
        <v>0</v>
      </c>
      <c r="F115" s="113" t="e">
        <f t="shared" si="8"/>
        <v>#DIV/0!</v>
      </c>
      <c r="G115" s="113"/>
    </row>
    <row r="116" spans="1:7" x14ac:dyDescent="0.25">
      <c r="A116" s="150">
        <f t="shared" si="7"/>
        <v>48213</v>
      </c>
      <c r="B116" s="113" t="e">
        <f t="shared" si="5"/>
        <v>#DIV/0!</v>
      </c>
      <c r="C116" s="113" t="e">
        <f t="shared" si="6"/>
        <v>#DIV/0!</v>
      </c>
      <c r="D116" s="113"/>
      <c r="E116" s="113">
        <v>0</v>
      </c>
      <c r="F116" s="113" t="e">
        <f t="shared" si="8"/>
        <v>#DIV/0!</v>
      </c>
      <c r="G116" s="113"/>
    </row>
    <row r="117" spans="1:7" x14ac:dyDescent="0.25">
      <c r="A117" s="150">
        <f t="shared" si="7"/>
        <v>48579</v>
      </c>
      <c r="B117" s="113" t="e">
        <f t="shared" si="5"/>
        <v>#DIV/0!</v>
      </c>
      <c r="C117" s="113" t="e">
        <f t="shared" si="6"/>
        <v>#DIV/0!</v>
      </c>
      <c r="D117" s="113"/>
      <c r="E117" s="113">
        <v>0</v>
      </c>
      <c r="F117" s="113" t="e">
        <f t="shared" si="8"/>
        <v>#DIV/0!</v>
      </c>
      <c r="G117" s="113"/>
    </row>
    <row r="118" spans="1:7" x14ac:dyDescent="0.25">
      <c r="A118" s="150">
        <f t="shared" si="7"/>
        <v>48944</v>
      </c>
      <c r="B118" s="113" t="e">
        <f t="shared" si="5"/>
        <v>#DIV/0!</v>
      </c>
      <c r="C118" s="113" t="e">
        <f t="shared" si="6"/>
        <v>#DIV/0!</v>
      </c>
      <c r="D118" s="113"/>
      <c r="E118" s="113">
        <v>0</v>
      </c>
      <c r="F118" s="113" t="e">
        <f t="shared" si="8"/>
        <v>#DIV/0!</v>
      </c>
      <c r="G118" s="113"/>
    </row>
    <row r="119" spans="1:7" x14ac:dyDescent="0.25">
      <c r="A119" s="150">
        <f t="shared" si="7"/>
        <v>49309</v>
      </c>
      <c r="B119" s="113" t="e">
        <f t="shared" si="5"/>
        <v>#DIV/0!</v>
      </c>
      <c r="C119" s="113" t="e">
        <f t="shared" si="6"/>
        <v>#DIV/0!</v>
      </c>
      <c r="D119" s="113"/>
      <c r="E119" s="113">
        <v>0</v>
      </c>
      <c r="F119" s="113" t="e">
        <f t="shared" si="8"/>
        <v>#DIV/0!</v>
      </c>
      <c r="G119" s="113"/>
    </row>
    <row r="120" spans="1:7" x14ac:dyDescent="0.25">
      <c r="A120" s="150">
        <f t="shared" si="7"/>
        <v>49674</v>
      </c>
      <c r="B120" s="113" t="e">
        <f t="shared" si="5"/>
        <v>#DIV/0!</v>
      </c>
      <c r="C120" s="113" t="e">
        <f t="shared" si="6"/>
        <v>#DIV/0!</v>
      </c>
      <c r="D120" s="113"/>
      <c r="E120" s="113">
        <v>0</v>
      </c>
      <c r="F120" s="113" t="e">
        <f t="shared" si="8"/>
        <v>#DIV/0!</v>
      </c>
      <c r="G120" s="113"/>
    </row>
    <row r="121" spans="1:7" x14ac:dyDescent="0.25">
      <c r="A121" s="150">
        <f t="shared" si="7"/>
        <v>50040</v>
      </c>
      <c r="B121" s="113" t="e">
        <f t="shared" si="5"/>
        <v>#DIV/0!</v>
      </c>
      <c r="C121" s="113" t="e">
        <f t="shared" si="6"/>
        <v>#DIV/0!</v>
      </c>
      <c r="D121" s="113"/>
      <c r="E121" s="113">
        <v>0</v>
      </c>
      <c r="F121" s="113" t="e">
        <f t="shared" si="8"/>
        <v>#DIV/0!</v>
      </c>
      <c r="G121" s="113"/>
    </row>
    <row r="122" spans="1:7" x14ac:dyDescent="0.25">
      <c r="A122" s="150">
        <f t="shared" si="7"/>
        <v>50405</v>
      </c>
      <c r="B122" s="113" t="e">
        <f t="shared" si="5"/>
        <v>#DIV/0!</v>
      </c>
      <c r="C122" s="113" t="e">
        <f t="shared" si="6"/>
        <v>#DIV/0!</v>
      </c>
      <c r="D122" s="113"/>
      <c r="E122" s="113">
        <v>0</v>
      </c>
      <c r="F122" s="113" t="e">
        <f t="shared" si="8"/>
        <v>#DIV/0!</v>
      </c>
      <c r="G122" s="113"/>
    </row>
    <row r="123" spans="1:7" x14ac:dyDescent="0.25">
      <c r="A123" s="150">
        <f t="shared" si="7"/>
        <v>50770</v>
      </c>
      <c r="B123" s="113" t="e">
        <f t="shared" si="5"/>
        <v>#DIV/0!</v>
      </c>
      <c r="C123" s="113" t="e">
        <f t="shared" si="6"/>
        <v>#DIV/0!</v>
      </c>
      <c r="D123" s="113"/>
      <c r="E123" s="113">
        <v>0</v>
      </c>
      <c r="F123" s="113" t="e">
        <f t="shared" si="8"/>
        <v>#DIV/0!</v>
      </c>
      <c r="G123" s="113"/>
    </row>
    <row r="124" spans="1:7" x14ac:dyDescent="0.25">
      <c r="A124" s="150">
        <f t="shared" si="7"/>
        <v>51135</v>
      </c>
      <c r="B124" s="113" t="e">
        <f t="shared" si="5"/>
        <v>#DIV/0!</v>
      </c>
      <c r="C124" s="113" t="e">
        <f t="shared" si="6"/>
        <v>#DIV/0!</v>
      </c>
      <c r="D124" s="113"/>
      <c r="E124" s="113">
        <v>0</v>
      </c>
      <c r="F124" s="113" t="e">
        <f t="shared" si="8"/>
        <v>#DIV/0!</v>
      </c>
      <c r="G124" s="113"/>
    </row>
    <row r="125" spans="1:7" x14ac:dyDescent="0.25">
      <c r="A125" s="150">
        <f t="shared" si="7"/>
        <v>51501</v>
      </c>
      <c r="B125" s="113" t="e">
        <f t="shared" si="5"/>
        <v>#DIV/0!</v>
      </c>
      <c r="C125" s="113" t="e">
        <f t="shared" si="6"/>
        <v>#DIV/0!</v>
      </c>
      <c r="D125" s="113"/>
      <c r="E125" s="113">
        <v>0</v>
      </c>
      <c r="F125" s="113" t="e">
        <f t="shared" si="8"/>
        <v>#DIV/0!</v>
      </c>
      <c r="G125" s="113"/>
    </row>
    <row r="126" spans="1:7" x14ac:dyDescent="0.25">
      <c r="A126" s="150">
        <f t="shared" si="7"/>
        <v>51866</v>
      </c>
      <c r="B126" s="113" t="e">
        <f t="shared" si="5"/>
        <v>#DIV/0!</v>
      </c>
      <c r="C126" s="113" t="e">
        <f t="shared" si="6"/>
        <v>#DIV/0!</v>
      </c>
      <c r="D126" s="113"/>
      <c r="E126" s="113">
        <v>0</v>
      </c>
      <c r="F126" s="113" t="e">
        <f t="shared" si="8"/>
        <v>#DIV/0!</v>
      </c>
      <c r="G126" s="113"/>
    </row>
    <row r="127" spans="1:7" x14ac:dyDescent="0.25">
      <c r="A127" s="150">
        <f t="shared" si="7"/>
        <v>52231</v>
      </c>
      <c r="B127" s="113" t="e">
        <f t="shared" si="5"/>
        <v>#DIV/0!</v>
      </c>
      <c r="C127" s="113" t="e">
        <f t="shared" si="6"/>
        <v>#DIV/0!</v>
      </c>
      <c r="D127" s="113"/>
      <c r="E127" s="113">
        <v>0</v>
      </c>
      <c r="F127" s="113" t="e">
        <f t="shared" si="8"/>
        <v>#DIV/0!</v>
      </c>
      <c r="G127" s="113"/>
    </row>
    <row r="128" spans="1:7" x14ac:dyDescent="0.25">
      <c r="A128" s="150">
        <f t="shared" si="7"/>
        <v>52596</v>
      </c>
      <c r="B128" s="113" t="e">
        <f t="shared" si="5"/>
        <v>#DIV/0!</v>
      </c>
      <c r="C128" s="113" t="e">
        <f t="shared" si="6"/>
        <v>#DIV/0!</v>
      </c>
      <c r="D128" s="113"/>
      <c r="E128" s="113">
        <v>0</v>
      </c>
      <c r="F128" s="113" t="e">
        <f t="shared" si="8"/>
        <v>#DIV/0!</v>
      </c>
      <c r="G128" s="113"/>
    </row>
    <row r="129" spans="1:7" ht="13.8" thickBot="1" x14ac:dyDescent="0.3">
      <c r="A129" s="118" t="s">
        <v>2</v>
      </c>
      <c r="B129" s="131" t="e">
        <f t="shared" ref="B129:G129" si="9">SUM(B108:B128)</f>
        <v>#DIV/0!</v>
      </c>
      <c r="C129" s="131" t="e">
        <f t="shared" si="9"/>
        <v>#DIV/0!</v>
      </c>
      <c r="D129" s="131">
        <f t="shared" si="9"/>
        <v>0</v>
      </c>
      <c r="E129" s="131">
        <f t="shared" si="9"/>
        <v>0</v>
      </c>
      <c r="F129" s="131" t="e">
        <f t="shared" si="9"/>
        <v>#DIV/0!</v>
      </c>
      <c r="G129" s="131">
        <f t="shared" si="9"/>
        <v>0</v>
      </c>
    </row>
    <row r="130" spans="1:7" ht="13.8" thickTop="1" x14ac:dyDescent="0.25"/>
  </sheetData>
  <sheetProtection sheet="1" objects="1" scenarios="1"/>
  <mergeCells count="4">
    <mergeCell ref="A1:I1"/>
    <mergeCell ref="A2:I2"/>
    <mergeCell ref="A3:I3"/>
    <mergeCell ref="A4:I4"/>
  </mergeCells>
  <conditionalFormatting sqref="A21">
    <cfRule type="expression" dxfId="4" priority="6" stopIfTrue="1">
      <formula>$E20=0</formula>
    </cfRule>
  </conditionalFormatting>
  <conditionalFormatting sqref="A22">
    <cfRule type="expression" dxfId="3" priority="5" stopIfTrue="1">
      <formula>$E21=0</formula>
    </cfRule>
  </conditionalFormatting>
  <conditionalFormatting sqref="A23">
    <cfRule type="expression" dxfId="2" priority="4" stopIfTrue="1">
      <formula>$E22=0</formula>
    </cfRule>
  </conditionalFormatting>
  <conditionalFormatting sqref="A24">
    <cfRule type="expression" dxfId="1" priority="3" stopIfTrue="1">
      <formula>$E23=0</formula>
    </cfRule>
  </conditionalFormatting>
  <conditionalFormatting sqref="A25:A96">
    <cfRule type="expression" dxfId="0" priority="2" stopIfTrue="1">
      <formula>$E24=0</formula>
    </cfRule>
  </conditionalFormatting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Exhibit I</vt:lpstr>
      <vt:lpstr>Exhibit II</vt:lpstr>
      <vt:lpstr>Exhibit III</vt:lpstr>
      <vt:lpstr>P&amp;I</vt:lpstr>
      <vt:lpstr>20 year pymt schdle</vt:lpstr>
      <vt:lpstr>'20 year pymt schdle'!Print_Area</vt:lpstr>
      <vt:lpstr>'Exhibit I'!Print_Area</vt:lpstr>
      <vt:lpstr>'Exhibit II'!Print_Area</vt:lpstr>
      <vt:lpstr>'Exhibit III'!Print_Area</vt:lpstr>
      <vt:lpstr>'20 year pymt schdle'!Print_Titles</vt:lpstr>
      <vt:lpstr>'Exhibit III'!Print_Titles</vt:lpstr>
    </vt:vector>
  </TitlesOfParts>
  <Company>Segal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Segal Employee</dc:creator>
  <cp:lastModifiedBy>Gitterman, William</cp:lastModifiedBy>
  <cp:lastPrinted>2018-11-28T15:25:50Z</cp:lastPrinted>
  <dcterms:created xsi:type="dcterms:W3CDTF">1999-04-08T18:44:40Z</dcterms:created>
  <dcterms:modified xsi:type="dcterms:W3CDTF">2023-12-11T22:32:56Z</dcterms:modified>
</cp:coreProperties>
</file>